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Jenae LaCosse\Budget Office\Website Updates\"/>
    </mc:Choice>
  </mc:AlternateContent>
  <bookViews>
    <workbookView xWindow="480" yWindow="60" windowWidth="19320" windowHeight="8715" tabRatio="938"/>
  </bookViews>
  <sheets>
    <sheet name="PMF Form" sheetId="2" r:id="rId1"/>
    <sheet name="Instructions" sheetId="9" r:id="rId2"/>
    <sheet name="Secondary Position Form" sheetId="8" state="hidden" r:id="rId3"/>
    <sheet name="MEMO" sheetId="6" state="hidden" r:id="rId4"/>
    <sheet name="TF" sheetId="3" state="hidden" r:id="rId5"/>
    <sheet name="Budget Office Use" sheetId="11" state="hidden" r:id="rId6"/>
  </sheets>
  <externalReferences>
    <externalReference r:id="rId7"/>
  </externalReferences>
  <definedNames>
    <definedName name="approval_2">[1]Sheet1!$C$93:$C$97</definedName>
    <definedName name="careerstream_4">[1]Sheet1!$E$63:$E$75</definedName>
    <definedName name="decisions_made2">[1]Sheet1!$A$17:$A$23</definedName>
    <definedName name="education2">[1]Sheet1!$A$42:$A$49</definedName>
    <definedName name="experience2">[1]Sheet1!$A$52:$A$59</definedName>
    <definedName name="oversight_direction2">[1]Sheet1!$A$35:$A$39</definedName>
    <definedName name="policy_development2">[1]Sheet1!$A$9:$A$14</definedName>
    <definedName name="position2">[1]Sheet1!$A$84:$A$86</definedName>
    <definedName name="_xlnm.Print_Area" localSheetId="5">'Budget Office Use'!$A$1:$E$25</definedName>
    <definedName name="_xlnm.Print_Area" localSheetId="1">Instructions!$A$1:$L$98</definedName>
    <definedName name="_xlnm.Print_Area" localSheetId="3">MEMO!$A$1:$D$37</definedName>
    <definedName name="_xlnm.Print_Area" localSheetId="0">'PMF Form'!$A$1:$L$71</definedName>
    <definedName name="_xlnm.Print_Area" localSheetId="2">'Secondary Position Form'!$B$1:$L$70</definedName>
    <definedName name="_xlnm.Print_Area" localSheetId="4">TF!$F$1:$O$87</definedName>
    <definedName name="_xlnm.Print_Titles" localSheetId="1">Instructions!$1:$2</definedName>
    <definedName name="_xlnm.Print_Titles" localSheetId="2">'Secondary Position Form'!$1:$8</definedName>
    <definedName name="problem_solving3">[1]Sheet1!$A$2:$A$6</definedName>
    <definedName name="reporting_relationships2">[1]Sheet1!$A$26:$A$32</definedName>
    <definedName name="type_of_position" localSheetId="2">#REF!</definedName>
    <definedName name="type_of_position">#REF!</definedName>
  </definedNames>
  <calcPr calcId="162913"/>
</workbook>
</file>

<file path=xl/calcChain.xml><?xml version="1.0" encoding="utf-8"?>
<calcChain xmlns="http://schemas.openxmlformats.org/spreadsheetml/2006/main">
  <c r="G55" i="3" l="1"/>
  <c r="H55" i="3" s="1"/>
  <c r="H30" i="2" s="1"/>
  <c r="G23" i="3" l="1"/>
  <c r="D20" i="11" l="1"/>
  <c r="D10" i="11"/>
  <c r="D7" i="11" l="1"/>
  <c r="G13" i="3" l="1"/>
  <c r="G21" i="3" l="1"/>
  <c r="G19" i="3"/>
  <c r="D6" i="11" s="1"/>
  <c r="G17" i="3"/>
  <c r="G15" i="3" s="1"/>
  <c r="H60" i="2" l="1"/>
  <c r="D60" i="2"/>
  <c r="G11" i="3" s="1"/>
  <c r="H11" i="3" s="1"/>
  <c r="C4" i="6"/>
  <c r="D8" i="11" l="1"/>
  <c r="J31" i="8"/>
  <c r="G64" i="3"/>
  <c r="G70" i="3" s="1"/>
  <c r="D66" i="8" s="1"/>
  <c r="G68" i="3" l="1"/>
  <c r="J40" i="8" s="1"/>
  <c r="G72" i="3"/>
  <c r="G66" i="3"/>
  <c r="H64" i="8" s="1"/>
  <c r="D64" i="8" l="1"/>
  <c r="F48" i="8" l="1"/>
  <c r="E40" i="8"/>
  <c r="I32" i="8"/>
  <c r="J30" i="8"/>
  <c r="J29" i="8"/>
  <c r="J28" i="8"/>
  <c r="J27" i="8"/>
  <c r="I40" i="8" l="1"/>
  <c r="G40" i="8"/>
  <c r="M13" i="3"/>
  <c r="J42" i="2" s="1"/>
  <c r="F50" i="8"/>
  <c r="G50" i="8" s="1"/>
  <c r="J32" i="8"/>
  <c r="C25" i="6"/>
  <c r="C24" i="6"/>
  <c r="C23" i="6"/>
  <c r="C17" i="6"/>
  <c r="C11" i="6"/>
  <c r="C9" i="6"/>
  <c r="C8" i="6"/>
  <c r="C6" i="6"/>
  <c r="D62" i="2" l="1"/>
  <c r="C16" i="6" s="1"/>
  <c r="G48" i="8"/>
  <c r="C10" i="6"/>
  <c r="C7" i="6"/>
  <c r="C5" i="6" l="1"/>
  <c r="H19" i="2"/>
  <c r="H10" i="8" l="1"/>
  <c r="E42" i="2"/>
  <c r="G42" i="2" s="1"/>
  <c r="I37" i="2"/>
  <c r="I36" i="2"/>
  <c r="I35" i="2"/>
  <c r="I34" i="2"/>
  <c r="I33" i="2"/>
  <c r="I38" i="2" l="1"/>
  <c r="H38" i="2"/>
  <c r="C26" i="6" s="1"/>
  <c r="I42" i="2" l="1"/>
  <c r="C18" i="6"/>
</calcChain>
</file>

<file path=xl/comments1.xml><?xml version="1.0" encoding="utf-8"?>
<comments xmlns="http://schemas.openxmlformats.org/spreadsheetml/2006/main">
  <authors>
    <author>Warren Williams</author>
  </authors>
  <commentList>
    <comment ref="I15" authorId="0" shapeId="0">
      <text>
        <r>
          <rPr>
            <sz val="9"/>
            <color indexed="81"/>
            <rFont val="Arial"/>
            <family val="2"/>
          </rPr>
          <t>Enter Preferred Position Title</t>
        </r>
        <r>
          <rPr>
            <sz val="9"/>
            <color indexed="81"/>
            <rFont val="Tahoma"/>
            <family val="2"/>
          </rPr>
          <t xml:space="preserve">
</t>
        </r>
      </text>
    </comment>
    <comment ref="I17" authorId="0" shapeId="0">
      <text>
        <r>
          <rPr>
            <sz val="9"/>
            <color indexed="81"/>
            <rFont val="Arial"/>
            <family val="2"/>
          </rPr>
          <t>Enter Preferred Candidate Name, if known</t>
        </r>
        <r>
          <rPr>
            <sz val="9"/>
            <color indexed="81"/>
            <rFont val="Tahoma"/>
            <family val="2"/>
          </rPr>
          <t xml:space="preserve">
</t>
        </r>
      </text>
    </comment>
    <comment ref="F25" authorId="0" shapeId="0">
      <text>
        <r>
          <rPr>
            <sz val="9"/>
            <color indexed="81"/>
            <rFont val="Arial"/>
            <family val="2"/>
          </rPr>
          <t>Enter 5 digit organization number</t>
        </r>
        <r>
          <rPr>
            <sz val="9"/>
            <color indexed="81"/>
            <rFont val="Tahoma"/>
            <family val="2"/>
          </rPr>
          <t xml:space="preserve">
</t>
        </r>
      </text>
    </comment>
    <comment ref="J25" authorId="0" shapeId="0">
      <text>
        <r>
          <rPr>
            <sz val="9"/>
            <color indexed="81"/>
            <rFont val="Arial"/>
            <family val="2"/>
          </rPr>
          <t xml:space="preserve">Enter Fiscal Year the position will be effective (i.e. 2018, 2019, etc.)
</t>
        </r>
        <r>
          <rPr>
            <b/>
            <sz val="9"/>
            <color indexed="10"/>
            <rFont val="Arial"/>
            <family val="2"/>
          </rPr>
          <t>Should ALWAYS be July 1 of current fiscal year.</t>
        </r>
        <r>
          <rPr>
            <sz val="9"/>
            <color indexed="81"/>
            <rFont val="Tahoma"/>
            <family val="2"/>
          </rPr>
          <t xml:space="preserve">
</t>
        </r>
      </text>
    </comment>
    <comment ref="F27" authorId="0" shapeId="0">
      <text>
        <r>
          <rPr>
            <sz val="9"/>
            <color indexed="81"/>
            <rFont val="Arial"/>
            <family val="2"/>
          </rPr>
          <t>Enter org name associated with Departmental Organization Number</t>
        </r>
        <r>
          <rPr>
            <sz val="9"/>
            <color indexed="81"/>
            <rFont val="Tahoma"/>
            <family val="2"/>
          </rPr>
          <t xml:space="preserve">
</t>
        </r>
      </text>
    </comment>
    <comment ref="J42" authorId="0" shapeId="0">
      <text>
        <r>
          <rPr>
            <sz val="8"/>
            <color indexed="81"/>
            <rFont val="Arial"/>
            <family val="2"/>
          </rPr>
          <t>Based on the selections made in 1.  General Information and Definition.</t>
        </r>
      </text>
    </comment>
    <comment ref="D45" authorId="0" shapeId="0">
      <text>
        <r>
          <rPr>
            <sz val="8"/>
            <color indexed="81"/>
            <rFont val="Arial"/>
            <family val="2"/>
          </rPr>
          <t>Notes are optional.
Please enter any notes about this new position that may not have been addressed in Sections 1 through 3.</t>
        </r>
        <r>
          <rPr>
            <sz val="9"/>
            <color indexed="81"/>
            <rFont val="Tahoma"/>
            <family val="2"/>
          </rPr>
          <t xml:space="preserve">
</t>
        </r>
      </text>
    </comment>
    <comment ref="D51" authorId="0" shapeId="0">
      <text>
        <r>
          <rPr>
            <sz val="8"/>
            <color indexed="81"/>
            <rFont val="Arial"/>
            <family val="2"/>
          </rPr>
          <t>Enter Name of Preparer</t>
        </r>
        <r>
          <rPr>
            <sz val="9"/>
            <color indexed="81"/>
            <rFont val="Tahoma"/>
            <family val="2"/>
          </rPr>
          <t xml:space="preserve">
</t>
        </r>
      </text>
    </comment>
    <comment ref="I51" authorId="0" shapeId="0">
      <text>
        <r>
          <rPr>
            <sz val="8"/>
            <color indexed="81"/>
            <rFont val="Arial"/>
            <family val="2"/>
          </rPr>
          <t>Enter Name of Business Administrator That Approves New Position</t>
        </r>
        <r>
          <rPr>
            <sz val="9"/>
            <color indexed="81"/>
            <rFont val="Tahoma"/>
            <family val="2"/>
          </rPr>
          <t xml:space="preserve">
</t>
        </r>
      </text>
    </comment>
    <comment ref="D52" authorId="0" shapeId="0">
      <text>
        <r>
          <rPr>
            <sz val="8"/>
            <color indexed="81"/>
            <rFont val="Arial"/>
            <family val="2"/>
          </rPr>
          <t>Enter Date Prepared</t>
        </r>
        <r>
          <rPr>
            <sz val="9"/>
            <color indexed="81"/>
            <rFont val="Tahoma"/>
            <family val="2"/>
          </rPr>
          <t xml:space="preserve">
</t>
        </r>
      </text>
    </comment>
    <comment ref="I52" authorId="0" shapeId="0">
      <text>
        <r>
          <rPr>
            <sz val="8"/>
            <color indexed="81"/>
            <rFont val="Arial"/>
            <family val="2"/>
          </rPr>
          <t>Enter Date Prepared</t>
        </r>
        <r>
          <rPr>
            <sz val="9"/>
            <color indexed="81"/>
            <rFont val="Tahoma"/>
            <family val="2"/>
          </rPr>
          <t xml:space="preserve">
</t>
        </r>
      </text>
    </comment>
    <comment ref="D56" authorId="0" shapeId="0">
      <text>
        <r>
          <rPr>
            <sz val="8"/>
            <color indexed="81"/>
            <rFont val="Arial"/>
            <family val="2"/>
          </rPr>
          <t>To be complete by the Office of Budget and Planning.</t>
        </r>
      </text>
    </comment>
  </commentList>
</comments>
</file>

<file path=xl/comments2.xml><?xml version="1.0" encoding="utf-8"?>
<comments xmlns="http://schemas.openxmlformats.org/spreadsheetml/2006/main">
  <authors>
    <author>Warren Williams</author>
  </authors>
  <commentList>
    <comment ref="D14" authorId="0" shapeId="0">
      <text>
        <r>
          <rPr>
            <sz val="9"/>
            <color indexed="81"/>
            <rFont val="Arial"/>
            <family val="2"/>
          </rPr>
          <t>Faculty must already have a primary position in order to have a secondary position.</t>
        </r>
        <r>
          <rPr>
            <sz val="9"/>
            <color indexed="81"/>
            <rFont val="Tahoma"/>
            <family val="2"/>
          </rPr>
          <t xml:space="preserve">
</t>
        </r>
      </text>
    </comment>
    <comment ref="F19" authorId="0" shapeId="0">
      <text>
        <r>
          <rPr>
            <sz val="9"/>
            <color indexed="81"/>
            <rFont val="Arial"/>
            <family val="2"/>
          </rPr>
          <t>Enter 5 digit organization number</t>
        </r>
        <r>
          <rPr>
            <sz val="9"/>
            <color indexed="81"/>
            <rFont val="Tahoma"/>
            <family val="2"/>
          </rPr>
          <t xml:space="preserve">
</t>
        </r>
      </text>
    </comment>
    <comment ref="J19" authorId="0" shapeId="0">
      <text>
        <r>
          <rPr>
            <sz val="9"/>
            <color indexed="81"/>
            <rFont val="Arial"/>
            <family val="2"/>
          </rPr>
          <t xml:space="preserve">Enter Fiscal Year the position will be effective (i.e. 2015, 2016, etc.)
</t>
        </r>
        <r>
          <rPr>
            <b/>
            <sz val="9"/>
            <color indexed="10"/>
            <rFont val="Arial"/>
            <family val="2"/>
          </rPr>
          <t>Should ALWAYS be July 1 of current fiscal year.</t>
        </r>
        <r>
          <rPr>
            <sz val="9"/>
            <color indexed="81"/>
            <rFont val="Tahoma"/>
            <family val="2"/>
          </rPr>
          <t xml:space="preserve">
</t>
        </r>
      </text>
    </comment>
    <comment ref="F21" authorId="0" shapeId="0">
      <text>
        <r>
          <rPr>
            <sz val="9"/>
            <color indexed="81"/>
            <rFont val="Arial"/>
            <family val="2"/>
          </rPr>
          <t>Enter org name associated with Departmental Organization Number</t>
        </r>
        <r>
          <rPr>
            <sz val="9"/>
            <color indexed="81"/>
            <rFont val="Tahoma"/>
            <family val="2"/>
          </rPr>
          <t xml:space="preserve">
</t>
        </r>
      </text>
    </comment>
    <comment ref="E40" authorId="0" shapeId="0">
      <text>
        <r>
          <rPr>
            <sz val="8"/>
            <color indexed="81"/>
            <rFont val="Arial"/>
            <family val="2"/>
          </rPr>
          <t>Based on the fund number(s) provided in the labor distribution.</t>
        </r>
        <r>
          <rPr>
            <sz val="9"/>
            <color indexed="81"/>
            <rFont val="Tahoma"/>
            <family val="2"/>
          </rPr>
          <t xml:space="preserve">
</t>
        </r>
      </text>
    </comment>
    <comment ref="G40" authorId="0" shapeId="0">
      <text>
        <r>
          <rPr>
            <sz val="8"/>
            <color indexed="81"/>
            <rFont val="Arial"/>
            <family val="2"/>
          </rPr>
          <t>Based on the Unrestricted Position Salary Amount (at left) times the appropriate blended fringe rate (at right).</t>
        </r>
        <r>
          <rPr>
            <sz val="9"/>
            <color indexed="81"/>
            <rFont val="Tahoma"/>
            <family val="2"/>
          </rPr>
          <t xml:space="preserve">
</t>
        </r>
      </text>
    </comment>
    <comment ref="J40" authorId="0" shapeId="0">
      <text>
        <r>
          <rPr>
            <sz val="8"/>
            <color indexed="81"/>
            <rFont val="Arial"/>
            <family val="2"/>
          </rPr>
          <t>Based on the selections made in 1.  General Information and Definition.</t>
        </r>
      </text>
    </comment>
    <comment ref="E44" authorId="0" shapeId="0">
      <text>
        <r>
          <rPr>
            <sz val="9"/>
            <color indexed="81"/>
            <rFont val="Arial"/>
            <family val="2"/>
          </rPr>
          <t>Enter position number funding will come from</t>
        </r>
        <r>
          <rPr>
            <sz val="9"/>
            <color indexed="81"/>
            <rFont val="Tahoma"/>
            <family val="2"/>
          </rPr>
          <t xml:space="preserve">
</t>
        </r>
      </text>
    </comment>
    <comment ref="F44" authorId="0" shapeId="0">
      <text>
        <r>
          <rPr>
            <sz val="9"/>
            <color indexed="81"/>
            <rFont val="Arial"/>
            <family val="2"/>
          </rPr>
          <t>Enter amount of funding from position</t>
        </r>
        <r>
          <rPr>
            <sz val="9"/>
            <color indexed="81"/>
            <rFont val="Tahoma"/>
            <family val="2"/>
          </rPr>
          <t xml:space="preserve">
</t>
        </r>
      </text>
    </comment>
    <comment ref="I44" authorId="0" shapeId="0">
      <text>
        <r>
          <rPr>
            <sz val="9"/>
            <color indexed="81"/>
            <rFont val="Arial"/>
            <family val="2"/>
          </rPr>
          <t>Enter 5 digit non-labor account code funding will come from</t>
        </r>
        <r>
          <rPr>
            <sz val="9"/>
            <color indexed="81"/>
            <rFont val="Tahoma"/>
            <family val="2"/>
          </rPr>
          <t xml:space="preserve">
</t>
        </r>
      </text>
    </comment>
    <comment ref="J44" authorId="0" shapeId="0">
      <text>
        <r>
          <rPr>
            <sz val="9"/>
            <color indexed="81"/>
            <rFont val="Arial"/>
            <family val="2"/>
          </rPr>
          <t>Enter amount of funding from non-labor account code</t>
        </r>
        <r>
          <rPr>
            <sz val="9"/>
            <color indexed="81"/>
            <rFont val="Tahoma"/>
            <family val="2"/>
          </rPr>
          <t xml:space="preserve">
</t>
        </r>
      </text>
    </comment>
    <comment ref="E45" authorId="0" shapeId="0">
      <text>
        <r>
          <rPr>
            <sz val="9"/>
            <color indexed="81"/>
            <rFont val="Arial"/>
            <family val="2"/>
          </rPr>
          <t>Enter position number funding will come from</t>
        </r>
        <r>
          <rPr>
            <sz val="9"/>
            <color indexed="81"/>
            <rFont val="Tahoma"/>
            <family val="2"/>
          </rPr>
          <t xml:space="preserve">
</t>
        </r>
      </text>
    </comment>
    <comment ref="F45" authorId="0" shapeId="0">
      <text>
        <r>
          <rPr>
            <sz val="9"/>
            <color indexed="81"/>
            <rFont val="Arial"/>
            <family val="2"/>
          </rPr>
          <t>Enter amount of funding from position</t>
        </r>
        <r>
          <rPr>
            <sz val="9"/>
            <color indexed="81"/>
            <rFont val="Tahoma"/>
            <family val="2"/>
          </rPr>
          <t xml:space="preserve">
</t>
        </r>
      </text>
    </comment>
    <comment ref="I45" authorId="0" shapeId="0">
      <text>
        <r>
          <rPr>
            <sz val="9"/>
            <color indexed="81"/>
            <rFont val="Arial"/>
            <family val="2"/>
          </rPr>
          <t>Enter 5 digit non-labor account code funding will come from</t>
        </r>
        <r>
          <rPr>
            <sz val="9"/>
            <color indexed="81"/>
            <rFont val="Tahoma"/>
            <family val="2"/>
          </rPr>
          <t xml:space="preserve">
</t>
        </r>
      </text>
    </comment>
    <comment ref="J45" authorId="0" shapeId="0">
      <text>
        <r>
          <rPr>
            <sz val="9"/>
            <color indexed="81"/>
            <rFont val="Arial"/>
            <family val="2"/>
          </rPr>
          <t>Enter amount of funding from non-labor account code</t>
        </r>
        <r>
          <rPr>
            <sz val="9"/>
            <color indexed="81"/>
            <rFont val="Tahoma"/>
            <family val="2"/>
          </rPr>
          <t xml:space="preserve">
</t>
        </r>
      </text>
    </comment>
    <comment ref="E46" authorId="0" shapeId="0">
      <text>
        <r>
          <rPr>
            <sz val="9"/>
            <color indexed="81"/>
            <rFont val="Arial"/>
            <family val="2"/>
          </rPr>
          <t>Enter position number funding will come from</t>
        </r>
        <r>
          <rPr>
            <sz val="9"/>
            <color indexed="81"/>
            <rFont val="Tahoma"/>
            <family val="2"/>
          </rPr>
          <t xml:space="preserve">
</t>
        </r>
      </text>
    </comment>
    <comment ref="F46" authorId="0" shapeId="0">
      <text>
        <r>
          <rPr>
            <sz val="9"/>
            <color indexed="81"/>
            <rFont val="Arial"/>
            <family val="2"/>
          </rPr>
          <t>Enter amount of funding from position</t>
        </r>
        <r>
          <rPr>
            <sz val="9"/>
            <color indexed="81"/>
            <rFont val="Tahoma"/>
            <family val="2"/>
          </rPr>
          <t xml:space="preserve">
</t>
        </r>
      </text>
    </comment>
    <comment ref="I46" authorId="0" shapeId="0">
      <text>
        <r>
          <rPr>
            <sz val="9"/>
            <color indexed="81"/>
            <rFont val="Arial"/>
            <family val="2"/>
          </rPr>
          <t>Enter 5 digit non-labor account code funding will come from</t>
        </r>
        <r>
          <rPr>
            <sz val="9"/>
            <color indexed="81"/>
            <rFont val="Tahoma"/>
            <family val="2"/>
          </rPr>
          <t xml:space="preserve">
</t>
        </r>
      </text>
    </comment>
    <comment ref="J46" authorId="0" shapeId="0">
      <text>
        <r>
          <rPr>
            <sz val="9"/>
            <color indexed="81"/>
            <rFont val="Arial"/>
            <family val="2"/>
          </rPr>
          <t>Enter amount of funding from non-labor account code</t>
        </r>
        <r>
          <rPr>
            <sz val="9"/>
            <color indexed="81"/>
            <rFont val="Tahoma"/>
            <family val="2"/>
          </rPr>
          <t xml:space="preserve">
</t>
        </r>
      </text>
    </comment>
    <comment ref="D52" authorId="0" shapeId="0">
      <text>
        <r>
          <rPr>
            <sz val="8"/>
            <color indexed="81"/>
            <rFont val="Arial"/>
            <family val="2"/>
          </rPr>
          <t>Notes are optional.
Please enter any notes about this new position that may not have been addressed in Sections 1 through 4.</t>
        </r>
        <r>
          <rPr>
            <sz val="9"/>
            <color indexed="81"/>
            <rFont val="Tahoma"/>
            <family val="2"/>
          </rPr>
          <t xml:space="preserve">
</t>
        </r>
      </text>
    </comment>
    <comment ref="D58" authorId="0" shapeId="0">
      <text>
        <r>
          <rPr>
            <sz val="8"/>
            <color indexed="81"/>
            <rFont val="Arial"/>
            <family val="2"/>
          </rPr>
          <t>Enter Name of Preparer</t>
        </r>
        <r>
          <rPr>
            <sz val="9"/>
            <color indexed="81"/>
            <rFont val="Tahoma"/>
            <family val="2"/>
          </rPr>
          <t xml:space="preserve">
</t>
        </r>
      </text>
    </comment>
    <comment ref="I58" authorId="0" shapeId="0">
      <text>
        <r>
          <rPr>
            <sz val="8"/>
            <color indexed="81"/>
            <rFont val="Arial"/>
            <family val="2"/>
          </rPr>
          <t>Enter Name of Business Administrator That Approves New Position</t>
        </r>
        <r>
          <rPr>
            <sz val="9"/>
            <color indexed="81"/>
            <rFont val="Tahoma"/>
            <family val="2"/>
          </rPr>
          <t xml:space="preserve">
</t>
        </r>
      </text>
    </comment>
    <comment ref="D59" authorId="0" shapeId="0">
      <text>
        <r>
          <rPr>
            <sz val="8"/>
            <color indexed="81"/>
            <rFont val="Arial"/>
            <family val="2"/>
          </rPr>
          <t>Enter Date Prepared</t>
        </r>
        <r>
          <rPr>
            <sz val="9"/>
            <color indexed="81"/>
            <rFont val="Tahoma"/>
            <family val="2"/>
          </rPr>
          <t xml:space="preserve">
</t>
        </r>
      </text>
    </comment>
    <comment ref="I59" authorId="0" shapeId="0">
      <text>
        <r>
          <rPr>
            <sz val="8"/>
            <color indexed="81"/>
            <rFont val="Arial"/>
            <family val="2"/>
          </rPr>
          <t>Enter Date Approved By Business Administrator</t>
        </r>
      </text>
    </comment>
    <comment ref="J68" authorId="0" shapeId="0">
      <text>
        <r>
          <rPr>
            <sz val="8"/>
            <color indexed="81"/>
            <rFont val="Arial"/>
            <family val="2"/>
          </rPr>
          <t>To be complete by the Office of Budget and Planning.</t>
        </r>
      </text>
    </comment>
  </commentList>
</comments>
</file>

<file path=xl/comments3.xml><?xml version="1.0" encoding="utf-8"?>
<comments xmlns="http://schemas.openxmlformats.org/spreadsheetml/2006/main">
  <authors>
    <author>Warren Williams</author>
  </authors>
  <commentList>
    <comment ref="C34" authorId="0" shapeId="0">
      <text>
        <r>
          <rPr>
            <sz val="9"/>
            <color indexed="81"/>
            <rFont val="Arial"/>
            <family val="2"/>
          </rPr>
          <t>Specify other person that should receive copy of completed FPM and position number.</t>
        </r>
        <r>
          <rPr>
            <sz val="9"/>
            <color indexed="81"/>
            <rFont val="Tahoma"/>
            <family val="2"/>
          </rPr>
          <t xml:space="preserve">
</t>
        </r>
      </text>
    </comment>
  </commentList>
</comments>
</file>

<file path=xl/comments4.xml><?xml version="1.0" encoding="utf-8"?>
<comments xmlns="http://schemas.openxmlformats.org/spreadsheetml/2006/main">
  <authors>
    <author>Warren Williams</author>
  </authors>
  <commentList>
    <comment ref="B7" authorId="0" shapeId="0">
      <text>
        <r>
          <rPr>
            <b/>
            <sz val="11"/>
            <color indexed="81"/>
            <rFont val="Tahoma"/>
            <family val="2"/>
          </rPr>
          <t>INTENTIONALLY LEFT BLANK</t>
        </r>
        <r>
          <rPr>
            <sz val="9"/>
            <color indexed="81"/>
            <rFont val="Tahoma"/>
            <family val="2"/>
          </rPr>
          <t xml:space="preserve">
</t>
        </r>
      </text>
    </comment>
    <comment ref="C7" authorId="0" shapeId="0">
      <text>
        <r>
          <rPr>
            <b/>
            <sz val="11"/>
            <color indexed="81"/>
            <rFont val="Tahoma"/>
            <family val="2"/>
          </rPr>
          <t>INTENTIONALLY LEFT BLANK</t>
        </r>
        <r>
          <rPr>
            <sz val="9"/>
            <color indexed="81"/>
            <rFont val="Tahoma"/>
            <family val="2"/>
          </rPr>
          <t xml:space="preserve">
</t>
        </r>
      </text>
    </comment>
    <comment ref="G7" authorId="0" shapeId="0">
      <text>
        <r>
          <rPr>
            <b/>
            <sz val="9"/>
            <color indexed="81"/>
            <rFont val="Tahoma"/>
            <family val="2"/>
          </rPr>
          <t>Cell G9</t>
        </r>
        <r>
          <rPr>
            <sz val="9"/>
            <color indexed="81"/>
            <rFont val="Tahoma"/>
            <family val="2"/>
          </rPr>
          <t xml:space="preserve">
</t>
        </r>
      </text>
    </comment>
    <comment ref="G11" authorId="0" shapeId="0">
      <text>
        <r>
          <rPr>
            <b/>
            <sz val="9"/>
            <color indexed="81"/>
            <rFont val="Tahoma"/>
            <family val="2"/>
          </rPr>
          <t>Cell G9</t>
        </r>
        <r>
          <rPr>
            <sz val="9"/>
            <color indexed="81"/>
            <rFont val="Tahoma"/>
            <family val="2"/>
          </rPr>
          <t xml:space="preserve">
</t>
        </r>
      </text>
    </comment>
    <comment ref="B12" authorId="0" shapeId="0">
      <text>
        <r>
          <rPr>
            <b/>
            <sz val="11"/>
            <color indexed="81"/>
            <rFont val="Tahoma"/>
            <family val="2"/>
          </rPr>
          <t>INTENTIONALLY LEFT BLANK</t>
        </r>
        <r>
          <rPr>
            <sz val="9"/>
            <color indexed="81"/>
            <rFont val="Tahoma"/>
            <family val="2"/>
          </rPr>
          <t xml:space="preserve">
</t>
        </r>
      </text>
    </comment>
    <comment ref="C12" authorId="0" shapeId="0">
      <text>
        <r>
          <rPr>
            <b/>
            <sz val="11"/>
            <color indexed="81"/>
            <rFont val="Tahoma"/>
            <family val="2"/>
          </rPr>
          <t>INTENTIONALLY LEFT BLANK</t>
        </r>
        <r>
          <rPr>
            <sz val="9"/>
            <color indexed="81"/>
            <rFont val="Tahoma"/>
            <family val="2"/>
          </rPr>
          <t xml:space="preserve">
</t>
        </r>
      </text>
    </comment>
    <comment ref="B19" authorId="0" shapeId="0">
      <text>
        <r>
          <rPr>
            <b/>
            <sz val="11"/>
            <color indexed="81"/>
            <rFont val="Tahoma"/>
            <family val="2"/>
          </rPr>
          <t>INTENTIONALLY LEFT BLANK</t>
        </r>
        <r>
          <rPr>
            <sz val="9"/>
            <color indexed="81"/>
            <rFont val="Tahoma"/>
            <family val="2"/>
          </rPr>
          <t xml:space="preserve">
</t>
        </r>
      </text>
    </comment>
    <comment ref="G55" authorId="0" shapeId="0">
      <text>
        <r>
          <rPr>
            <b/>
            <sz val="9"/>
            <color indexed="81"/>
            <rFont val="Tahoma"/>
            <family val="2"/>
          </rPr>
          <t>Cell G9</t>
        </r>
        <r>
          <rPr>
            <sz val="9"/>
            <color indexed="81"/>
            <rFont val="Tahoma"/>
            <family val="2"/>
          </rPr>
          <t xml:space="preserve">
</t>
        </r>
      </text>
    </comment>
    <comment ref="G57" authorId="0" shapeId="0">
      <text>
        <r>
          <rPr>
            <b/>
            <sz val="9"/>
            <color indexed="81"/>
            <rFont val="Tahoma"/>
            <family val="2"/>
          </rPr>
          <t>Cell G9</t>
        </r>
        <r>
          <rPr>
            <sz val="9"/>
            <color indexed="81"/>
            <rFont val="Tahoma"/>
            <family val="2"/>
          </rPr>
          <t xml:space="preserve">
</t>
        </r>
      </text>
    </comment>
    <comment ref="G59" authorId="0" shapeId="0">
      <text>
        <r>
          <rPr>
            <b/>
            <sz val="9"/>
            <color indexed="81"/>
            <rFont val="Tahoma"/>
            <family val="2"/>
          </rPr>
          <t>Cell G9</t>
        </r>
        <r>
          <rPr>
            <sz val="9"/>
            <color indexed="81"/>
            <rFont val="Tahoma"/>
            <family val="2"/>
          </rPr>
          <t xml:space="preserve">
</t>
        </r>
      </text>
    </comment>
  </commentList>
</comments>
</file>

<file path=xl/sharedStrings.xml><?xml version="1.0" encoding="utf-8"?>
<sst xmlns="http://schemas.openxmlformats.org/spreadsheetml/2006/main" count="617" uniqueCount="310">
  <si>
    <t>Organization</t>
  </si>
  <si>
    <t>Program</t>
  </si>
  <si>
    <t>Replacement Position</t>
  </si>
  <si>
    <t>Library</t>
  </si>
  <si>
    <t>Tenure Track</t>
  </si>
  <si>
    <t>Full or Part-time</t>
  </si>
  <si>
    <t>Special Professional</t>
  </si>
  <si>
    <t>Instructional</t>
  </si>
  <si>
    <t>Type</t>
  </si>
  <si>
    <t>F1</t>
  </si>
  <si>
    <t>FT TR Faculty</t>
  </si>
  <si>
    <t>F2</t>
  </si>
  <si>
    <t>PT TR Faculty</t>
  </si>
  <si>
    <t>F6</t>
  </si>
  <si>
    <t>F9</t>
  </si>
  <si>
    <t>FT</t>
  </si>
  <si>
    <t>F5</t>
  </si>
  <si>
    <t>F8</t>
  </si>
  <si>
    <t>FN</t>
  </si>
  <si>
    <t>Professor</t>
  </si>
  <si>
    <t>Assoc Professional Specialist</t>
  </si>
  <si>
    <t>Asst Professional Specialist</t>
  </si>
  <si>
    <t>Assistant Professor</t>
  </si>
  <si>
    <t>Professional Specialist</t>
  </si>
  <si>
    <t>Associate Professor</t>
  </si>
  <si>
    <t>Research Assistant Professor</t>
  </si>
  <si>
    <t>Research Professor</t>
  </si>
  <si>
    <t>Librarian</t>
  </si>
  <si>
    <t>Assistant Librarian</t>
  </si>
  <si>
    <t>Associate Librarian</t>
  </si>
  <si>
    <t>Research Associate Professor</t>
  </si>
  <si>
    <t>Instructor</t>
  </si>
  <si>
    <t>Research Specialist</t>
  </si>
  <si>
    <t>Position Class</t>
  </si>
  <si>
    <t>FT Non TR Instructional Fac</t>
  </si>
  <si>
    <t>FT Non TR Non-Instr Faculty</t>
  </si>
  <si>
    <t>F0001 - Tenure-track Faculty</t>
  </si>
  <si>
    <t>F0000 - Officer-Faculty</t>
  </si>
  <si>
    <t>F0003 - Administrative Faculty</t>
  </si>
  <si>
    <t>F0004 - Library Faculty</t>
  </si>
  <si>
    <t>F0007 - Exec/Admin Faculty</t>
  </si>
  <si>
    <t>F0009 - Research Faculty</t>
  </si>
  <si>
    <t>F0010 - Fellow</t>
  </si>
  <si>
    <t>F0002 - Professional Teaching Faculty</t>
  </si>
  <si>
    <t>20 - Faculty</t>
  </si>
  <si>
    <t>30 - Other professionals</t>
  </si>
  <si>
    <t>10 - Executive/Admin and managerial</t>
  </si>
  <si>
    <t>Faculty Type</t>
  </si>
  <si>
    <t>Fund</t>
  </si>
  <si>
    <t>Activity</t>
  </si>
  <si>
    <t>Location</t>
  </si>
  <si>
    <t>Amount</t>
  </si>
  <si>
    <t>Percentage</t>
  </si>
  <si>
    <t>Distribution 1</t>
  </si>
  <si>
    <t>Distribution 2</t>
  </si>
  <si>
    <t>Distribution 3</t>
  </si>
  <si>
    <t>Distribution 4</t>
  </si>
  <si>
    <t>Distribution 5</t>
  </si>
  <si>
    <t>Totals</t>
  </si>
  <si>
    <t xml:space="preserve">Faculty Position Management  </t>
  </si>
  <si>
    <t>Expected Rank</t>
  </si>
  <si>
    <t>(Required)</t>
  </si>
  <si>
    <t>(Optional)</t>
  </si>
  <si>
    <t>(Calculated)</t>
  </si>
  <si>
    <t>Restricted Funding</t>
  </si>
  <si>
    <t>Grant Funding</t>
  </si>
  <si>
    <t>Position Type</t>
  </si>
  <si>
    <t>Revenue</t>
  </si>
  <si>
    <t xml:space="preserve"> 1.  General Information and Definition</t>
  </si>
  <si>
    <t>Based on the Labor Distribution Provided Above, Unrestricted Funding from Other Positions or Non-Labor</t>
  </si>
  <si>
    <t>Fringe Rate</t>
  </si>
  <si>
    <t>Source 1</t>
  </si>
  <si>
    <t>Position Number</t>
  </si>
  <si>
    <t>Source 2</t>
  </si>
  <si>
    <t>Source 3</t>
  </si>
  <si>
    <t>Account Code</t>
  </si>
  <si>
    <t>Total Funding From Positions / Non-Labor</t>
  </si>
  <si>
    <t>Enter Position Numbers</t>
  </si>
  <si>
    <t>ENTER</t>
  </si>
  <si>
    <t xml:space="preserve">Department Organization Number   </t>
  </si>
  <si>
    <t xml:space="preserve">Department Organization Name   </t>
  </si>
  <si>
    <t xml:space="preserve">Date   </t>
  </si>
  <si>
    <t xml:space="preserve">Prepared By   </t>
  </si>
  <si>
    <t xml:space="preserve">Business Administrator Approval   </t>
  </si>
  <si>
    <t>Remaining Funding To Be Identified Above</t>
  </si>
  <si>
    <t>Unrestricted Position Salary Amount</t>
  </si>
  <si>
    <t>Unrestricted Position Fringe Amount</t>
  </si>
  <si>
    <t>Total Unrestricted Position Amount</t>
  </si>
  <si>
    <t xml:space="preserve"> 3.  Position Labor Distribution</t>
  </si>
  <si>
    <t xml:space="preserve"> 4.  Position Funding</t>
  </si>
  <si>
    <t xml:space="preserve"> 5.  Department Approval</t>
  </si>
  <si>
    <t xml:space="preserve">Expected Rank  </t>
  </si>
  <si>
    <t xml:space="preserve"> Requires Data Entry</t>
  </si>
  <si>
    <t>Preferred Candidate Name</t>
  </si>
  <si>
    <t xml:space="preserve"> Email date:</t>
  </si>
  <si>
    <t xml:space="preserve"> Email to:</t>
  </si>
  <si>
    <r>
      <t xml:space="preserve"> Use Drop Down Selections </t>
    </r>
    <r>
      <rPr>
        <b/>
        <sz val="7"/>
        <rFont val="Arial"/>
        <family val="2"/>
      </rPr>
      <t>(Click into Box)</t>
    </r>
  </si>
  <si>
    <t>Cells That Are Shaded</t>
  </si>
  <si>
    <r>
      <t xml:space="preserve">Position # </t>
    </r>
    <r>
      <rPr>
        <b/>
        <sz val="8"/>
        <color theme="1"/>
        <rFont val="Arial"/>
        <family val="2"/>
      </rPr>
      <t>(assigned by Budget Office)</t>
    </r>
  </si>
  <si>
    <t>Instructional or Non-Instructional</t>
  </si>
  <si>
    <t>Pay Type</t>
  </si>
  <si>
    <t>E&amp;G Unrestricted</t>
  </si>
  <si>
    <t>Partial E&amp;G Unrestricted</t>
  </si>
  <si>
    <t>Position Funded Best Described</t>
  </si>
  <si>
    <t>from PMF tab ….</t>
  </si>
  <si>
    <t>Then, performs a vlookup using this formula,</t>
  </si>
  <si>
    <t xml:space="preserve">E-Class - </t>
  </si>
  <si>
    <t xml:space="preserve">P-Class - </t>
  </si>
  <si>
    <t xml:space="preserve">EEO Skill - </t>
  </si>
  <si>
    <t>Labor Distributions and Amounts Should Agree To Proposed Job Amounts</t>
  </si>
  <si>
    <t>Faculty Description</t>
  </si>
  <si>
    <t>Not sure if we really need the Memo</t>
  </si>
  <si>
    <t>FACULTY POSITION DEFINITION</t>
  </si>
  <si>
    <t>Job Code</t>
  </si>
  <si>
    <t>ZZ00100A</t>
  </si>
  <si>
    <t>Employee Class</t>
  </si>
  <si>
    <t>Position Title</t>
  </si>
  <si>
    <t>Job Progression</t>
  </si>
  <si>
    <t>P</t>
  </si>
  <si>
    <t>Salary Grade</t>
  </si>
  <si>
    <t>Job Location</t>
  </si>
  <si>
    <t>UND</t>
  </si>
  <si>
    <t>Single</t>
  </si>
  <si>
    <t>Begin Date</t>
  </si>
  <si>
    <r>
      <t xml:space="preserve">Budget Org </t>
    </r>
    <r>
      <rPr>
        <b/>
        <sz val="8"/>
        <color theme="1"/>
        <rFont val="Arial"/>
        <family val="2"/>
      </rPr>
      <t>(Organization)</t>
    </r>
  </si>
  <si>
    <t>Budget Org Name</t>
  </si>
  <si>
    <t>Budgeted Amount</t>
  </si>
  <si>
    <t>Position Create Date</t>
  </si>
  <si>
    <t>Research Faculty</t>
  </si>
  <si>
    <t>Grant &amp; Restricted Mixed</t>
  </si>
  <si>
    <t>Drop Down Selections</t>
  </si>
  <si>
    <t xml:space="preserve">  &lt;&lt;&lt; FROM &gt;&gt;&gt; 1.General Information and Definition Selections Concantenated</t>
  </si>
  <si>
    <t>FT Non-TR Non-Inst Faculty</t>
  </si>
  <si>
    <t>FT Non-TR Instructional Faculty</t>
  </si>
  <si>
    <t>PT Non-TR Non-Instr Faculty</t>
  </si>
  <si>
    <t>PT Non-TR Instructional Faculty</t>
  </si>
  <si>
    <t>FT Non TR Non-Instr 9/12 Faculty</t>
  </si>
  <si>
    <t>FT Non TR Instructional Fac 12</t>
  </si>
  <si>
    <t xml:space="preserve">E-Class Description - </t>
  </si>
  <si>
    <t>Examples  [Tenure Track and Non-TR selected].  [Tenure Track, TR and Non-Instructional selected].</t>
  </si>
  <si>
    <t>The formula in G13, concantenates the selections</t>
  </si>
  <si>
    <t>Col 1</t>
  </si>
  <si>
    <t>Col 2</t>
  </si>
  <si>
    <t>Col 3</t>
  </si>
  <si>
    <t>Col 4</t>
  </si>
  <si>
    <t>Col 5</t>
  </si>
  <si>
    <t>Col 6</t>
  </si>
  <si>
    <t>Col 7</t>
  </si>
  <si>
    <t>Col 8</t>
  </si>
  <si>
    <t>Col 9</t>
  </si>
  <si>
    <t>looking at table $G$24 .. $Q$36   column 9</t>
  </si>
  <si>
    <t>Preparer's and Approver's Name Must Be Provided.  If not, there will be delays in creation of the position.</t>
  </si>
  <si>
    <t>Position Funding Must Be Provided.  If not, there will be delays in creation of the position.</t>
  </si>
  <si>
    <t xml:space="preserve"> This section must be completed.  If not, there will be delays in creation of the position.</t>
  </si>
  <si>
    <t>This section must be completed.  If not, there will be delays in the creation of the position.</t>
  </si>
  <si>
    <t xml:space="preserve">  Ownership Is Determined By Department Responsible For Budgeting and Administration of Position</t>
  </si>
  <si>
    <t>Strategic Research Investments (SRI)</t>
  </si>
  <si>
    <t xml:space="preserve">  This information is necessary for determining the appropriate level of the position.</t>
  </si>
  <si>
    <t xml:space="preserve"> 2.  Position Ownership and Administration</t>
  </si>
  <si>
    <t>Enter Non-Labor and/or Revenue Account Codes</t>
  </si>
  <si>
    <t>Leveling Based on Criteria Selected in Section 1</t>
  </si>
  <si>
    <t>Additional Notes (optional)</t>
  </si>
  <si>
    <t>Use This Form To Request a New Single SECONDARY Faculty Position</t>
  </si>
  <si>
    <t>Type of Position</t>
  </si>
  <si>
    <t>NOT NEEDED</t>
  </si>
  <si>
    <t>Dean</t>
  </si>
  <si>
    <t>Associate Dean</t>
  </si>
  <si>
    <t>Assistant Dean</t>
  </si>
  <si>
    <t>AC</t>
  </si>
  <si>
    <t>Associate Chair</t>
  </si>
  <si>
    <t>AD</t>
  </si>
  <si>
    <t>Associate Director</t>
  </si>
  <si>
    <t>CH</t>
  </si>
  <si>
    <t>Department Chair</t>
  </si>
  <si>
    <t>DC</t>
  </si>
  <si>
    <t>DE</t>
  </si>
  <si>
    <t>DI</t>
  </si>
  <si>
    <t>Director</t>
  </si>
  <si>
    <t>DT</t>
  </si>
  <si>
    <t>SC</t>
  </si>
  <si>
    <t>Assistant Chair</t>
  </si>
  <si>
    <t>SD</t>
  </si>
  <si>
    <t>Assistant Director</t>
  </si>
  <si>
    <t>SECONDARY</t>
  </si>
  <si>
    <t>PRIMARY</t>
  </si>
  <si>
    <t xml:space="preserve">  &lt;&lt;&lt;  TO &gt;&gt;&gt; 6.  Budget Office Use Only / E-Class Description</t>
  </si>
  <si>
    <t xml:space="preserve">  &lt;&lt;&lt;  TO &gt;&gt;&gt; 6.  Budget Office Use Only / E-Class Code</t>
  </si>
  <si>
    <t xml:space="preserve">  &lt;&lt;&lt;  TO &gt;&gt;&gt; 6.  Budget Office Use Only / P-Class Code and Description</t>
  </si>
  <si>
    <t xml:space="preserve">  &lt;&lt;&lt;  TO &gt;&gt;&gt; 6.  Budget Office Use Only / EEO Skill Code</t>
  </si>
  <si>
    <t>F0007-Exec/Admin Faculty</t>
  </si>
  <si>
    <t>Secondary Position</t>
  </si>
  <si>
    <t>Funding Sources</t>
  </si>
  <si>
    <t>F98996</t>
  </si>
  <si>
    <t>Must Be Utilized and Transferred to This New Position.</t>
  </si>
  <si>
    <t>Labor Distributions Must Be Provided.  If not, there will be delays in approval and creation.</t>
  </si>
  <si>
    <t>( lower case)</t>
  </si>
  <si>
    <t>FACULTY PRIMARY POSITION MEMO</t>
  </si>
  <si>
    <t>Form Date 03/13/2014</t>
  </si>
  <si>
    <t>&lt;&lt;&lt;&lt;&lt;</t>
  </si>
  <si>
    <t>Pulled in from Primary Position Form tab</t>
  </si>
  <si>
    <t>password to unprotect sheet is     xxx</t>
  </si>
  <si>
    <t>Non Instructional</t>
  </si>
  <si>
    <t>FY15</t>
  </si>
  <si>
    <t>Fiscal Year Position is Effective</t>
  </si>
  <si>
    <t>E-Class  =</t>
  </si>
  <si>
    <t>P-Class  =</t>
  </si>
  <si>
    <t>E-Class Description  =</t>
  </si>
  <si>
    <t>Department of Economics</t>
  </si>
  <si>
    <t>O99479</t>
  </si>
  <si>
    <t>Tarzan Ball</t>
  </si>
  <si>
    <t>Rob Becht</t>
  </si>
  <si>
    <t>Janice Doe</t>
  </si>
  <si>
    <t xml:space="preserve"> Requires Manual Data Entry</t>
  </si>
  <si>
    <t xml:space="preserve">Faculty Name  </t>
  </si>
  <si>
    <t>If invalid selections are made in Section 1, cell G11 will evaluate as '0'.  This means an incorrect combination of criteria was selected.</t>
  </si>
  <si>
    <t>Cell H11 formula will show error message if G11 evaluates as '0'.. This message will show in Section 1.</t>
  </si>
  <si>
    <t>Instructional or Non Instructional</t>
  </si>
  <si>
    <t>9 Month Contract</t>
  </si>
  <si>
    <t>12 Month Contract</t>
  </si>
  <si>
    <t>Full-timeTenure TrackInstructional9 Month Contract</t>
  </si>
  <si>
    <t>Part-timeTenure TrackInstructional9 Month Contract</t>
  </si>
  <si>
    <t>Full-timeLibraryNon Instructional12 Month Contract</t>
  </si>
  <si>
    <t>Full-timeResearch FacultyNon Instructional12 Month Contract</t>
  </si>
  <si>
    <t>Full-timeSpecial ProfessionalNon Instructional12 Month Contract</t>
  </si>
  <si>
    <t>Part-timeLibraryNon Instructional12 Month Contract</t>
  </si>
  <si>
    <t>Part-timeSpecial ProfessionalNon Instructional12 Month Contract</t>
  </si>
  <si>
    <t>Part-timeSpecial ProfessionalInstructional12 Month Contract</t>
  </si>
  <si>
    <t>Full-timeSpecial ProfessionalInstructional12 Month Contract</t>
  </si>
  <si>
    <t>Instructions For Completing Faculty Position Management Form (PMF)</t>
  </si>
  <si>
    <t xml:space="preserve"> Use Drop Down Selections (Click into Box)</t>
  </si>
  <si>
    <t>P - Primary</t>
  </si>
  <si>
    <t xml:space="preserve"> 4.  Position Funding - Fringe Rate</t>
  </si>
  <si>
    <t>The formula in G13, concantenates the drop down</t>
  </si>
  <si>
    <t>Then, performs a vlookup using this formula in G13,</t>
  </si>
  <si>
    <t>looking at table $G$26 .. $O$38   column 8</t>
  </si>
  <si>
    <t>selections from PMF tab 1. General Information and Definition.</t>
  </si>
  <si>
    <t>looking at table $G$26 .. $O$38   column 2</t>
  </si>
  <si>
    <t>looking at table $G$26 .. $O$38   column 9</t>
  </si>
  <si>
    <t>P-Class</t>
  </si>
  <si>
    <t>looking at table $G$26 .. $O$38   column 7</t>
  </si>
  <si>
    <t xml:space="preserve"> 6.  Position Number and Leveling - E Class</t>
  </si>
  <si>
    <t xml:space="preserve"> 6.  Position Number and Leveling - E Class Description</t>
  </si>
  <si>
    <t xml:space="preserve"> 6.  Position Number and Leveling - P Class </t>
  </si>
  <si>
    <t>Full-Time</t>
  </si>
  <si>
    <t>Part-Time</t>
  </si>
  <si>
    <t xml:space="preserve">  &lt;&lt;&lt;  TO &gt;&gt;&gt;  6.  Position Number and Leveling / E-Class Description</t>
  </si>
  <si>
    <t xml:space="preserve">  &lt;&lt;&lt;  TO &gt;&gt;&gt;  6.  Position Number and Leveling / E-Class Code</t>
  </si>
  <si>
    <t xml:space="preserve">  &lt;&lt;&lt;  TO &gt;&gt;&gt;  6.  Position Number and Leveling / P-Class Code and Description</t>
  </si>
  <si>
    <t>Above is formula in cell G11 below</t>
  </si>
  <si>
    <t>=IF(ISERROR('PMF Form'!$D$72),0,"")</t>
  </si>
  <si>
    <t>=IF(G11=0,"*** CANNOT CREATE VALID POSITION BASED ON CRITERIA SELECTED***","")</t>
  </si>
  <si>
    <t>Above is formula in cell H11 below</t>
  </si>
  <si>
    <t xml:space="preserve">  &lt;&lt;&lt;  TO &gt;&gt;&gt;  Budget Office Use / Account Code</t>
  </si>
  <si>
    <t xml:space="preserve">  &lt;&lt;&lt;  TO &gt;&gt;&gt;  Budget Office Use / Position Title</t>
  </si>
  <si>
    <t xml:space="preserve">Preferred Position Title  </t>
  </si>
  <si>
    <t xml:space="preserve">Candidate Name  </t>
  </si>
  <si>
    <t>Positon Class</t>
  </si>
  <si>
    <t>=</t>
  </si>
  <si>
    <t>Budget Office Use</t>
  </si>
  <si>
    <t>NBAPOSN</t>
  </si>
  <si>
    <t>NBAPBUD</t>
  </si>
  <si>
    <t>Base Units</t>
  </si>
  <si>
    <t>Effective Date</t>
  </si>
  <si>
    <t>01-JUL-2014</t>
  </si>
  <si>
    <t>Status</t>
  </si>
  <si>
    <t>Active or Frozen</t>
  </si>
  <si>
    <t>Budget Profile</t>
  </si>
  <si>
    <t>Based on Labor Distribution</t>
  </si>
  <si>
    <t>Salary Group</t>
  </si>
  <si>
    <t>Salary Table</t>
  </si>
  <si>
    <t>SL</t>
  </si>
  <si>
    <t>Salary Step</t>
  </si>
  <si>
    <t>Position Budget Basis</t>
  </si>
  <si>
    <t>Position Annual Basis</t>
  </si>
  <si>
    <t>Budget Appointment %</t>
  </si>
  <si>
    <t>Budget FTE</t>
  </si>
  <si>
    <t>(Assigned by Office of Budget and Financial Planning)</t>
  </si>
  <si>
    <t>Beth Schneider in the Office of the Provost and your Business Administrator (if different than preparer).</t>
  </si>
  <si>
    <t>=IF(('PMF Form'!D33&gt;1)*('PMF Form'!E33&gt;1)*('PMF Form'!F33&gt;1),0,"Position cannot be created without a Labor Distribution FOP")</t>
  </si>
  <si>
    <t>=IF(('PMF Form'!D33&gt;1)*('PMF Form'!E33&gt;1)*('PMF Form'!F33&gt;1)*('PMF Form'!H33&gt;1,"",0))</t>
  </si>
  <si>
    <t>=IF(G11=0,"*** CANNOT CREATE POSITION BASED ON CRITERIA SELECTED***","")</t>
  </si>
  <si>
    <t xml:space="preserve"> 3.  Position Labor Distribution and Position Budget Amount</t>
  </si>
  <si>
    <t>This sheet will be hidden</t>
  </si>
  <si>
    <t>Tables and formulas</t>
  </si>
  <si>
    <t>Guide to completing NBAPOSN and NBAPBUD</t>
  </si>
  <si>
    <t>Preferred Position Title</t>
  </si>
  <si>
    <t>Password &gt;&gt;&gt;</t>
  </si>
  <si>
    <t>xxx</t>
  </si>
  <si>
    <t>Full-timeSpecial ProfessionalInstructional9 Month Contract</t>
  </si>
  <si>
    <t>Full-timeResearch FacultyNon Instructional9 Month Contract</t>
  </si>
  <si>
    <t>Full-timeSpecial ProfessionalNon Instructional9 Month Contract</t>
  </si>
  <si>
    <t>Part-TimeLibraryNon Instructional9 Month Contract</t>
  </si>
  <si>
    <t>Part-TimeResearch FacultyNon Instructional9 Month Contract</t>
  </si>
  <si>
    <t>Part-TimeSpecial ProfessionalInstructional9 Month Contract</t>
  </si>
  <si>
    <t>Part-TimeResearch FacultyNon Instructional12 Month Contract</t>
  </si>
  <si>
    <r>
      <t xml:space="preserve">Use This Form To Request a New Single </t>
    </r>
    <r>
      <rPr>
        <b/>
        <sz val="11"/>
        <color rgb="FFFF0000"/>
        <rFont val="Arial"/>
        <family val="2"/>
      </rPr>
      <t>PRIMARY</t>
    </r>
    <r>
      <rPr>
        <b/>
        <sz val="11"/>
        <rFont val="Arial"/>
        <family val="2"/>
      </rPr>
      <t xml:space="preserve"> Faculty Position</t>
    </r>
  </si>
  <si>
    <t>FY16</t>
  </si>
  <si>
    <t>Completed form in Excel should be attached to an email and sent to…   position@nd.edu … with copy to Tracy Biggs and</t>
  </si>
  <si>
    <t>Position Salary Amount</t>
  </si>
  <si>
    <t>Position Fringe Amount</t>
  </si>
  <si>
    <t>Total Position Amount</t>
  </si>
  <si>
    <t xml:space="preserve"> 4.  Approval</t>
  </si>
  <si>
    <t xml:space="preserve"> 5.  Position Number and Leveling</t>
  </si>
  <si>
    <t xml:space="preserve"> 6.  Form Routing</t>
  </si>
  <si>
    <t xml:space="preserve">        A note box is provided for you to add any information relevant to the new position.</t>
  </si>
  <si>
    <t xml:space="preserve">        Also, this section will calculate the total value of the position using the current year fringe rate. </t>
  </si>
  <si>
    <t>are necessary.</t>
  </si>
  <si>
    <t>NOTE: Position funding is no longer needed on the PMF.  However, a valid FOP and Amount</t>
  </si>
  <si>
    <t>V0317</t>
  </si>
  <si>
    <t>FY18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</si>
</sst>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164" formatCode="0.0%"/>
    <numFmt numFmtId="165" formatCode="mm/dd/yy;@"/>
    <numFmt numFmtId="166" formatCode="[$-409]d\-mmm\-yyyy;@"/>
    <numFmt numFmtId="167" formatCode="0.000"/>
  </numFmts>
  <fonts count="80">
    <font>
      <sz val="10"/>
      <name val="Arial"/>
    </font>
    <font>
      <sz val="11"/>
      <color theme="1"/>
      <name val="Calibri"/>
      <family val="2"/>
      <scheme val="minor"/>
    </font>
    <font>
      <sz val="10"/>
      <name val="Arial"/>
      <family val="2"/>
    </font>
    <font>
      <sz val="10"/>
      <name val="Arial"/>
      <family val="2"/>
    </font>
    <font>
      <b/>
      <sz val="10"/>
      <name val="Arial"/>
      <family val="2"/>
    </font>
    <font>
      <b/>
      <i/>
      <sz val="8"/>
      <name val="Arial"/>
      <family val="2"/>
    </font>
    <font>
      <b/>
      <sz val="8"/>
      <name val="Arial"/>
      <family val="2"/>
    </font>
    <font>
      <b/>
      <i/>
      <sz val="10"/>
      <name val="Arial"/>
      <family val="2"/>
    </font>
    <font>
      <b/>
      <sz val="9"/>
      <name val="Arial"/>
      <family val="2"/>
    </font>
    <font>
      <b/>
      <i/>
      <sz val="9"/>
      <name val="Arial"/>
      <family val="2"/>
    </font>
    <font>
      <b/>
      <sz val="12"/>
      <name val="Arial"/>
      <family val="2"/>
    </font>
    <font>
      <sz val="10"/>
      <color theme="0"/>
      <name val="Arial"/>
      <family val="2"/>
    </font>
    <font>
      <i/>
      <sz val="10"/>
      <name val="Arial"/>
      <family val="2"/>
    </font>
    <font>
      <b/>
      <sz val="16"/>
      <name val="Arial"/>
      <family val="2"/>
    </font>
    <font>
      <sz val="11"/>
      <name val="Arial"/>
      <family val="2"/>
    </font>
    <font>
      <b/>
      <sz val="11"/>
      <name val="Arial"/>
      <family val="2"/>
    </font>
    <font>
      <b/>
      <i/>
      <sz val="10"/>
      <color rgb="FFFF0000"/>
      <name val="Arial"/>
      <family val="2"/>
    </font>
    <font>
      <b/>
      <sz val="7"/>
      <name val="Arial"/>
      <family val="2"/>
    </font>
    <font>
      <sz val="8"/>
      <color rgb="FF000000"/>
      <name val="Tahoma"/>
      <family val="2"/>
    </font>
    <font>
      <sz val="11"/>
      <color theme="1"/>
      <name val="Calibri"/>
      <family val="2"/>
      <scheme val="minor"/>
    </font>
    <font>
      <sz val="10"/>
      <color theme="1"/>
      <name val="Tahoma"/>
      <family val="2"/>
    </font>
    <font>
      <b/>
      <i/>
      <sz val="11"/>
      <color theme="3" tint="-0.249977111117893"/>
      <name val="Calibri"/>
      <family val="2"/>
      <scheme val="minor"/>
    </font>
    <font>
      <i/>
      <sz val="9"/>
      <color theme="1"/>
      <name val="Calibri"/>
      <family val="2"/>
      <scheme val="minor"/>
    </font>
    <font>
      <i/>
      <sz val="9"/>
      <color rgb="FFFF0000"/>
      <name val="Calibri"/>
      <family val="2"/>
      <scheme val="minor"/>
    </font>
    <font>
      <sz val="9"/>
      <color theme="1"/>
      <name val="Calibri"/>
      <family val="2"/>
      <scheme val="minor"/>
    </font>
    <font>
      <sz val="9"/>
      <color indexed="81"/>
      <name val="Tahoma"/>
      <family val="2"/>
    </font>
    <font>
      <b/>
      <sz val="9.5"/>
      <name val="Arial"/>
      <family val="2"/>
    </font>
    <font>
      <sz val="8"/>
      <color indexed="81"/>
      <name val="Arial"/>
      <family val="2"/>
    </font>
    <font>
      <b/>
      <i/>
      <sz val="9"/>
      <color rgb="FFFF0000"/>
      <name val="Arial"/>
      <family val="2"/>
    </font>
    <font>
      <b/>
      <sz val="11"/>
      <color theme="1"/>
      <name val="Arial"/>
      <family val="2"/>
    </font>
    <font>
      <b/>
      <sz val="10"/>
      <color theme="1"/>
      <name val="Arial"/>
      <family val="2"/>
    </font>
    <font>
      <b/>
      <sz val="16"/>
      <color theme="1"/>
      <name val="Arial"/>
      <family val="2"/>
    </font>
    <font>
      <b/>
      <sz val="10"/>
      <color theme="1"/>
      <name val="Tahoma"/>
      <family val="2"/>
    </font>
    <font>
      <sz val="9"/>
      <color indexed="81"/>
      <name val="Arial"/>
      <family val="2"/>
    </font>
    <font>
      <b/>
      <u/>
      <sz val="10"/>
      <name val="Arial"/>
      <family val="2"/>
    </font>
    <font>
      <b/>
      <sz val="8"/>
      <color theme="1"/>
      <name val="Arial"/>
      <family val="2"/>
    </font>
    <font>
      <b/>
      <sz val="12"/>
      <color theme="1"/>
      <name val="Calibri"/>
      <family val="2"/>
      <scheme val="minor"/>
    </font>
    <font>
      <b/>
      <sz val="10"/>
      <color rgb="FFFF0000"/>
      <name val="Arial"/>
      <family val="2"/>
    </font>
    <font>
      <b/>
      <sz val="7"/>
      <color rgb="FFFF0000"/>
      <name val="Arial"/>
      <family val="2"/>
    </font>
    <font>
      <b/>
      <sz val="7.5"/>
      <name val="Arial"/>
      <family val="2"/>
    </font>
    <font>
      <sz val="11"/>
      <color theme="1"/>
      <name val="Arial"/>
      <family val="2"/>
    </font>
    <font>
      <b/>
      <sz val="12"/>
      <color theme="1"/>
      <name val="Arial"/>
      <family val="2"/>
    </font>
    <font>
      <sz val="10"/>
      <color theme="1"/>
      <name val="Arial"/>
      <family val="2"/>
    </font>
    <font>
      <b/>
      <sz val="9"/>
      <color theme="1"/>
      <name val="Arial"/>
      <family val="2"/>
    </font>
    <font>
      <sz val="12"/>
      <color theme="1"/>
      <name val="Arial"/>
      <family val="2"/>
    </font>
    <font>
      <b/>
      <sz val="12"/>
      <color rgb="FFFF0000"/>
      <name val="Arial"/>
      <family val="2"/>
    </font>
    <font>
      <b/>
      <i/>
      <sz val="11"/>
      <color rgb="FFC00000"/>
      <name val="Arial"/>
      <family val="2"/>
    </font>
    <font>
      <b/>
      <sz val="10"/>
      <color rgb="FFC00000"/>
      <name val="Arial"/>
      <family val="2"/>
    </font>
    <font>
      <b/>
      <sz val="9"/>
      <color indexed="81"/>
      <name val="Tahoma"/>
      <family val="2"/>
    </font>
    <font>
      <b/>
      <sz val="9"/>
      <color indexed="8"/>
      <name val="Arial"/>
      <family val="2"/>
    </font>
    <font>
      <b/>
      <sz val="8.5"/>
      <name val="Arial"/>
      <family val="2"/>
    </font>
    <font>
      <b/>
      <sz val="9"/>
      <color indexed="10"/>
      <name val="Arial"/>
      <family val="2"/>
    </font>
    <font>
      <b/>
      <sz val="10"/>
      <color rgb="FF00B050"/>
      <name val="Arial"/>
      <family val="2"/>
    </font>
    <font>
      <b/>
      <sz val="14"/>
      <color theme="0"/>
      <name val="Arial"/>
      <family val="2"/>
    </font>
    <font>
      <b/>
      <sz val="11"/>
      <color theme="1"/>
      <name val="Calibri"/>
      <family val="2"/>
      <scheme val="minor"/>
    </font>
    <font>
      <b/>
      <sz val="13"/>
      <name val="Arial"/>
      <family val="2"/>
    </font>
    <font>
      <i/>
      <sz val="10"/>
      <color rgb="FFFF0000"/>
      <name val="Arial"/>
      <family val="2"/>
    </font>
    <font>
      <b/>
      <i/>
      <sz val="12"/>
      <color rgb="FFFF0000"/>
      <name val="Calibri"/>
      <family val="2"/>
      <scheme val="minor"/>
    </font>
    <font>
      <b/>
      <sz val="9.9"/>
      <color rgb="FF333333"/>
      <name val="Arial"/>
      <family val="2"/>
    </font>
    <font>
      <sz val="10"/>
      <name val="Arial "/>
    </font>
    <font>
      <b/>
      <sz val="9"/>
      <color rgb="FFC00000"/>
      <name val="Arial"/>
      <family val="2"/>
    </font>
    <font>
      <sz val="10"/>
      <name val="Calibri"/>
      <family val="2"/>
      <scheme val="minor"/>
    </font>
    <font>
      <b/>
      <sz val="18"/>
      <name val="Calibri"/>
      <family val="2"/>
      <scheme val="minor"/>
    </font>
    <font>
      <b/>
      <i/>
      <sz val="11"/>
      <name val="Arial"/>
      <family val="2"/>
    </font>
    <font>
      <b/>
      <i/>
      <sz val="9"/>
      <color theme="1" tint="4.9989318521683403E-2"/>
      <name val="Arial"/>
      <family val="2"/>
    </font>
    <font>
      <b/>
      <sz val="11"/>
      <color indexed="81"/>
      <name val="Tahoma"/>
      <family val="2"/>
    </font>
    <font>
      <sz val="14"/>
      <name val="Arial"/>
      <family val="2"/>
    </font>
    <font>
      <b/>
      <sz val="14"/>
      <name val="Arial"/>
      <family val="2"/>
    </font>
    <font>
      <b/>
      <sz val="14"/>
      <color theme="1"/>
      <name val="Arial"/>
      <family val="2"/>
    </font>
    <font>
      <b/>
      <u/>
      <sz val="14"/>
      <color theme="1"/>
      <name val="Arial"/>
      <family val="2"/>
    </font>
    <font>
      <b/>
      <u/>
      <sz val="11"/>
      <name val="Arial"/>
      <family val="2"/>
    </font>
    <font>
      <b/>
      <sz val="10"/>
      <color theme="1" tint="4.9989318521683403E-2"/>
      <name val="Arial"/>
      <family val="2"/>
    </font>
    <font>
      <b/>
      <sz val="16"/>
      <color rgb="FFFF0000"/>
      <name val="Arial"/>
      <family val="2"/>
    </font>
    <font>
      <b/>
      <sz val="10"/>
      <color indexed="8"/>
      <name val="Arial"/>
      <family val="2"/>
    </font>
    <font>
      <b/>
      <sz val="11"/>
      <color indexed="8"/>
      <name val="Calibri"/>
      <family val="2"/>
    </font>
    <font>
      <b/>
      <sz val="11"/>
      <color rgb="FFFF0000"/>
      <name val="Arial"/>
      <family val="2"/>
    </font>
    <font>
      <b/>
      <sz val="11"/>
      <name val="Calibri"/>
      <family val="2"/>
      <scheme val="minor"/>
    </font>
    <font>
      <b/>
      <sz val="14"/>
      <name val="Calibri"/>
      <family val="2"/>
      <scheme val="minor"/>
    </font>
    <font>
      <sz val="14"/>
      <name val="Calibri"/>
      <family val="2"/>
      <scheme val="minor"/>
    </font>
    <font>
      <b/>
      <i/>
      <sz val="14"/>
      <color rgb="FF7030A0"/>
      <name val="Calibri"/>
      <family val="2"/>
      <scheme val="minor"/>
    </font>
  </fonts>
  <fills count="25">
    <fill>
      <patternFill patternType="none"/>
    </fill>
    <fill>
      <patternFill patternType="gray125"/>
    </fill>
    <fill>
      <patternFill patternType="solid">
        <fgColor theme="1"/>
        <bgColor indexed="64"/>
      </patternFill>
    </fill>
    <fill>
      <patternFill patternType="lightDown">
        <bgColor theme="1"/>
      </patternFill>
    </fill>
    <fill>
      <patternFill patternType="solid">
        <fgColor theme="4" tint="0.79998168889431442"/>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0"/>
        <bgColor indexed="64"/>
      </patternFill>
    </fill>
    <fill>
      <patternFill patternType="solid">
        <fgColor rgb="FFF7F7F7"/>
        <bgColor indexed="64"/>
      </patternFill>
    </fill>
    <fill>
      <patternFill patternType="lightUp">
        <fgColor theme="0" tint="-0.24994659260841701"/>
        <bgColor theme="0"/>
      </patternFill>
    </fill>
    <fill>
      <patternFill patternType="solid">
        <fgColor rgb="FFFFFF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indexed="65"/>
        <bgColor indexed="64"/>
      </patternFill>
    </fill>
    <fill>
      <patternFill patternType="solid">
        <fgColor indexed="9"/>
        <bgColor indexed="9"/>
      </patternFill>
    </fill>
    <fill>
      <patternFill patternType="solid">
        <fgColor theme="6"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auto="1"/>
      </left>
      <right style="thick">
        <color auto="1"/>
      </right>
      <top style="thick">
        <color auto="1"/>
      </top>
      <bottom style="thick">
        <color auto="1"/>
      </bottom>
      <diagonal/>
    </border>
    <border>
      <left style="thick">
        <color auto="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thin">
        <color indexed="31"/>
      </left>
      <right style="thin">
        <color indexed="31"/>
      </right>
      <top style="thin">
        <color indexed="31"/>
      </top>
      <bottom style="thin">
        <color indexed="31"/>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style="thin">
        <color indexed="64"/>
      </top>
      <bottom style="thin">
        <color indexed="64"/>
      </bottom>
      <diagonal/>
    </border>
    <border>
      <left style="mediumDashed">
        <color auto="1"/>
      </left>
      <right style="mediumDashed">
        <color auto="1"/>
      </right>
      <top/>
      <bottom style="mediumDashed">
        <color auto="1"/>
      </bottom>
      <diagonal/>
    </border>
    <border>
      <left style="thin">
        <color indexed="64"/>
      </left>
      <right/>
      <top style="thin">
        <color indexed="64"/>
      </top>
      <bottom style="thin">
        <color indexed="64"/>
      </bottom>
      <diagonal/>
    </border>
    <border>
      <left/>
      <right style="thin">
        <color indexed="31"/>
      </right>
      <top style="thin">
        <color indexed="31"/>
      </top>
      <bottom style="thin">
        <color indexed="3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style="mediumDashed">
        <color indexed="64"/>
      </left>
      <right style="mediumDashed">
        <color indexed="64"/>
      </right>
      <top style="mediumDashed">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Dashed">
        <color indexed="64"/>
      </left>
      <right/>
      <top/>
      <bottom style="thin">
        <color indexed="64"/>
      </bottom>
      <diagonal/>
    </border>
    <border>
      <left/>
      <right style="mediumDashed">
        <color indexed="64"/>
      </right>
      <top/>
      <bottom style="thin">
        <color indexed="64"/>
      </bottom>
      <diagonal/>
    </border>
    <border>
      <left style="thin">
        <color indexed="31"/>
      </left>
      <right/>
      <top style="thin">
        <color indexed="31"/>
      </top>
      <bottom style="thin">
        <color indexed="31"/>
      </bottom>
      <diagonal/>
    </border>
    <border>
      <left style="thick">
        <color rgb="FFFFC000"/>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right/>
      <top style="thick">
        <color rgb="FFFF0000"/>
      </top>
      <bottom/>
      <diagonal/>
    </border>
    <border>
      <left/>
      <right style="thick">
        <color rgb="FFFF0000"/>
      </right>
      <top style="thick">
        <color rgb="FFFF0000"/>
      </top>
      <bottom/>
      <diagonal/>
    </border>
    <border>
      <left/>
      <right/>
      <top/>
      <bottom style="thick">
        <color rgb="FFFF0000"/>
      </bottom>
      <diagonal/>
    </border>
    <border>
      <left/>
      <right style="thick">
        <color rgb="FFFF0000"/>
      </right>
      <top/>
      <bottom style="thick">
        <color rgb="FFFF0000"/>
      </bottom>
      <diagonal/>
    </border>
  </borders>
  <cellStyleXfs count="5">
    <xf numFmtId="0" fontId="0" fillId="0" borderId="0"/>
    <xf numFmtId="9" fontId="2" fillId="0" borderId="0" applyFont="0" applyFill="0" applyBorder="0" applyAlignment="0" applyProtection="0"/>
    <xf numFmtId="0" fontId="19" fillId="0" borderId="0"/>
    <xf numFmtId="0" fontId="19" fillId="5" borderId="0" applyNumberFormat="0" applyBorder="0" applyAlignment="0" applyProtection="0"/>
    <xf numFmtId="0" fontId="20" fillId="9" borderId="3" applyFont="0" applyBorder="0">
      <alignment vertical="top" wrapText="1"/>
      <protection locked="0"/>
    </xf>
  </cellStyleXfs>
  <cellXfs count="375">
    <xf numFmtId="0" fontId="0" fillId="0" borderId="0" xfId="0"/>
    <xf numFmtId="0" fontId="3" fillId="0" borderId="0" xfId="0" applyFont="1"/>
    <xf numFmtId="0" fontId="4" fillId="0" borderId="0" xfId="0" applyFont="1"/>
    <xf numFmtId="0" fontId="0" fillId="3" borderId="0" xfId="0" applyFill="1"/>
    <xf numFmtId="0" fontId="11" fillId="2" borderId="0" xfId="0" applyFont="1" applyFill="1"/>
    <xf numFmtId="16" fontId="4" fillId="0" borderId="0" xfId="0" quotePrefix="1" applyNumberFormat="1" applyFont="1" applyAlignment="1">
      <alignment horizontal="right"/>
    </xf>
    <xf numFmtId="164" fontId="0" fillId="0" borderId="0" xfId="1" applyNumberFormat="1" applyFont="1"/>
    <xf numFmtId="0" fontId="0" fillId="4" borderId="0" xfId="0" applyFill="1"/>
    <xf numFmtId="0" fontId="3" fillId="4" borderId="0" xfId="0" applyFont="1" applyFill="1"/>
    <xf numFmtId="0" fontId="0" fillId="2" borderId="0" xfId="0" applyFill="1"/>
    <xf numFmtId="0" fontId="3" fillId="6" borderId="0" xfId="0" applyFont="1" applyFill="1"/>
    <xf numFmtId="0" fontId="4" fillId="6" borderId="0" xfId="0" applyFont="1" applyFill="1" applyAlignment="1">
      <alignment horizontal="center" vertical="center"/>
    </xf>
    <xf numFmtId="0" fontId="3" fillId="6" borderId="0" xfId="0" applyFont="1" applyFill="1" applyAlignment="1">
      <alignment vertical="center"/>
    </xf>
    <xf numFmtId="0" fontId="4" fillId="6" borderId="2" xfId="0" applyFont="1" applyFill="1" applyBorder="1" applyAlignment="1">
      <alignment horizontal="center" vertical="center"/>
    </xf>
    <xf numFmtId="0" fontId="4" fillId="6" borderId="0" xfId="0" applyFont="1" applyFill="1"/>
    <xf numFmtId="0" fontId="4" fillId="6" borderId="0" xfId="0" applyFont="1" applyFill="1" applyAlignment="1">
      <alignment horizontal="right" vertical="center"/>
    </xf>
    <xf numFmtId="0" fontId="4" fillId="6" borderId="0" xfId="0" applyFont="1" applyFill="1" applyAlignment="1">
      <alignment horizontal="center"/>
    </xf>
    <xf numFmtId="0" fontId="3" fillId="6" borderId="0" xfId="0" applyFont="1" applyFill="1" applyBorder="1"/>
    <xf numFmtId="0" fontId="3" fillId="6" borderId="0" xfId="0" applyFont="1" applyFill="1" applyBorder="1" applyAlignment="1"/>
    <xf numFmtId="0" fontId="4" fillId="6" borderId="0" xfId="0" applyFont="1" applyFill="1" applyAlignment="1">
      <alignment vertical="center"/>
    </xf>
    <xf numFmtId="0" fontId="4" fillId="6" borderId="0" xfId="0" applyFont="1" applyFill="1" applyBorder="1" applyAlignment="1">
      <alignment horizontal="center"/>
    </xf>
    <xf numFmtId="0" fontId="0" fillId="3" borderId="0" xfId="0" applyFill="1" applyAlignment="1">
      <alignment vertical="center"/>
    </xf>
    <xf numFmtId="0" fontId="2" fillId="6" borderId="2" xfId="0" applyFont="1" applyFill="1" applyBorder="1" applyAlignment="1">
      <alignment vertical="center"/>
    </xf>
    <xf numFmtId="0" fontId="12" fillId="6" borderId="2" xfId="0" applyFont="1" applyFill="1" applyBorder="1" applyAlignment="1">
      <alignment horizontal="left" vertical="center" indent="1"/>
    </xf>
    <xf numFmtId="0" fontId="4" fillId="6" borderId="0" xfId="0" applyFont="1" applyFill="1" applyAlignment="1">
      <alignment horizontal="right"/>
    </xf>
    <xf numFmtId="0" fontId="2" fillId="0" borderId="0" xfId="0" applyFont="1"/>
    <xf numFmtId="0" fontId="9" fillId="6" borderId="0" xfId="0" applyFont="1" applyFill="1" applyAlignment="1">
      <alignment vertical="center"/>
    </xf>
    <xf numFmtId="0" fontId="4" fillId="6" borderId="0" xfId="0" applyFont="1" applyFill="1" applyBorder="1" applyAlignment="1">
      <alignment horizontal="left" vertical="top" wrapText="1"/>
    </xf>
    <xf numFmtId="7" fontId="4" fillId="6" borderId="0" xfId="0" applyNumberFormat="1" applyFont="1" applyFill="1" applyBorder="1" applyAlignment="1">
      <alignment horizontal="right" vertical="center"/>
    </xf>
    <xf numFmtId="0" fontId="4" fillId="6" borderId="0" xfId="0" applyFont="1" applyFill="1" applyBorder="1" applyAlignment="1">
      <alignment horizontal="right" vertical="top" wrapText="1"/>
    </xf>
    <xf numFmtId="0" fontId="14" fillId="3" borderId="0" xfId="0" applyFont="1" applyFill="1" applyAlignment="1">
      <alignment vertical="center"/>
    </xf>
    <xf numFmtId="0" fontId="15" fillId="6" borderId="0" xfId="0" applyFont="1" applyFill="1" applyBorder="1" applyAlignment="1">
      <alignment horizontal="left" vertical="center" wrapText="1"/>
    </xf>
    <xf numFmtId="0" fontId="4" fillId="6" borderId="0" xfId="0" applyFont="1" applyFill="1" applyAlignment="1"/>
    <xf numFmtId="0" fontId="16" fillId="6" borderId="0" xfId="0" applyFont="1" applyFill="1" applyAlignment="1">
      <alignment horizontal="left" vertical="center" indent="1"/>
    </xf>
    <xf numFmtId="0" fontId="17" fillId="6" borderId="0" xfId="0" applyFont="1" applyFill="1" applyAlignment="1">
      <alignment horizontal="left" vertical="top" indent="3"/>
    </xf>
    <xf numFmtId="164" fontId="17" fillId="6" borderId="0" xfId="1" applyNumberFormat="1" applyFont="1" applyFill="1" applyBorder="1" applyAlignment="1">
      <alignment horizontal="right" vertical="top" wrapText="1"/>
    </xf>
    <xf numFmtId="0" fontId="15" fillId="6" borderId="0" xfId="0" applyFont="1" applyFill="1" applyAlignment="1"/>
    <xf numFmtId="0" fontId="13" fillId="6" borderId="0" xfId="0" applyFont="1" applyFill="1" applyAlignment="1">
      <alignment horizontal="right" vertical="center"/>
    </xf>
    <xf numFmtId="0" fontId="19" fillId="0" borderId="0" xfId="2" applyFill="1"/>
    <xf numFmtId="0" fontId="20" fillId="8" borderId="0" xfId="2" applyFont="1" applyFill="1" applyBorder="1" applyAlignment="1">
      <alignment vertical="top" wrapText="1"/>
    </xf>
    <xf numFmtId="0" fontId="19" fillId="0" borderId="8" xfId="2" applyFill="1" applyBorder="1"/>
    <xf numFmtId="14" fontId="19" fillId="0" borderId="2" xfId="2" applyNumberFormat="1" applyFont="1" applyFill="1" applyBorder="1" applyAlignment="1" applyProtection="1">
      <alignment horizontal="center" vertical="center" wrapText="1"/>
      <protection locked="0"/>
    </xf>
    <xf numFmtId="0" fontId="21" fillId="0" borderId="0" xfId="2" quotePrefix="1" applyFont="1" applyAlignment="1">
      <alignment vertical="top"/>
    </xf>
    <xf numFmtId="0" fontId="19" fillId="0" borderId="10" xfId="2" applyFill="1" applyBorder="1"/>
    <xf numFmtId="0" fontId="21" fillId="0" borderId="0" xfId="2" applyFont="1" applyAlignment="1">
      <alignment vertical="top"/>
    </xf>
    <xf numFmtId="0" fontId="19" fillId="0" borderId="9" xfId="2" applyFill="1" applyBorder="1"/>
    <xf numFmtId="0" fontId="22" fillId="8" borderId="0" xfId="2" applyFont="1" applyFill="1" applyBorder="1" applyAlignment="1">
      <alignment horizontal="center"/>
    </xf>
    <xf numFmtId="0" fontId="4" fillId="3" borderId="0" xfId="0" applyFont="1" applyFill="1" applyAlignment="1">
      <alignment vertical="center"/>
    </xf>
    <xf numFmtId="0" fontId="4" fillId="6" borderId="0" xfId="0" applyFont="1" applyFill="1" applyBorder="1" applyAlignment="1">
      <alignment vertical="center"/>
    </xf>
    <xf numFmtId="0" fontId="4" fillId="3" borderId="0" xfId="0" applyFont="1" applyFill="1"/>
    <xf numFmtId="0" fontId="3" fillId="4" borderId="0" xfId="0" applyFont="1" applyFill="1" applyAlignment="1">
      <alignment vertical="center"/>
    </xf>
    <xf numFmtId="0" fontId="4" fillId="4" borderId="0" xfId="0" applyFont="1" applyFill="1" applyAlignment="1">
      <alignment horizontal="right" vertical="center"/>
    </xf>
    <xf numFmtId="0" fontId="14" fillId="3" borderId="0" xfId="0" applyFont="1" applyFill="1"/>
    <xf numFmtId="0" fontId="14" fillId="4" borderId="0" xfId="0" applyFont="1" applyFill="1"/>
    <xf numFmtId="0" fontId="8" fillId="6" borderId="0" xfId="0" applyFont="1" applyFill="1" applyAlignment="1">
      <alignment vertical="center"/>
    </xf>
    <xf numFmtId="0" fontId="5" fillId="6" borderId="0" xfId="0" applyFont="1" applyFill="1" applyAlignment="1">
      <alignment vertical="center"/>
    </xf>
    <xf numFmtId="0" fontId="17" fillId="6" borderId="0" xfId="0" applyFont="1" applyFill="1" applyAlignment="1">
      <alignment vertical="center"/>
    </xf>
    <xf numFmtId="164" fontId="17" fillId="6" borderId="0" xfId="1" applyNumberFormat="1" applyFont="1" applyFill="1" applyBorder="1" applyAlignment="1">
      <alignment horizontal="left" vertical="center" wrapText="1"/>
    </xf>
    <xf numFmtId="0" fontId="28" fillId="6" borderId="0" xfId="0" applyFont="1" applyFill="1" applyAlignment="1">
      <alignment vertical="center"/>
    </xf>
    <xf numFmtId="0" fontId="29" fillId="0" borderId="2" xfId="2" applyFont="1" applyFill="1" applyBorder="1" applyAlignment="1" applyProtection="1">
      <alignment horizontal="center" vertical="center" wrapText="1"/>
      <protection locked="0"/>
    </xf>
    <xf numFmtId="0" fontId="29" fillId="0" borderId="8" xfId="2" applyFont="1" applyFill="1" applyBorder="1" applyAlignment="1" applyProtection="1">
      <alignment horizontal="center" vertical="center" wrapText="1"/>
      <protection locked="0"/>
    </xf>
    <xf numFmtId="0" fontId="29" fillId="4" borderId="2" xfId="3" applyFont="1" applyFill="1" applyBorder="1" applyAlignment="1">
      <alignment horizontal="center" vertical="center"/>
    </xf>
    <xf numFmtId="0" fontId="29" fillId="4" borderId="8" xfId="3" applyFont="1" applyFill="1" applyBorder="1" applyAlignment="1">
      <alignment horizontal="center" vertical="center"/>
    </xf>
    <xf numFmtId="0" fontId="30" fillId="0" borderId="8" xfId="2" applyFont="1" applyFill="1" applyBorder="1" applyAlignment="1" applyProtection="1">
      <alignment horizontal="center" vertical="center" wrapText="1"/>
      <protection locked="0"/>
    </xf>
    <xf numFmtId="0" fontId="31" fillId="0" borderId="2" xfId="2" applyFont="1" applyFill="1" applyBorder="1" applyAlignment="1" applyProtection="1">
      <alignment horizontal="center" vertical="center"/>
      <protection locked="0"/>
    </xf>
    <xf numFmtId="0" fontId="32" fillId="8" borderId="2" xfId="2" applyFont="1" applyFill="1" applyBorder="1" applyAlignment="1">
      <alignment vertical="top" wrapText="1"/>
    </xf>
    <xf numFmtId="0" fontId="30" fillId="0" borderId="2" xfId="2" applyFont="1" applyFill="1" applyBorder="1" applyAlignment="1" applyProtection="1">
      <alignment horizontal="center" vertical="center" wrapText="1"/>
      <protection locked="0"/>
    </xf>
    <xf numFmtId="0" fontId="19" fillId="8" borderId="11" xfId="2" applyFill="1" applyBorder="1"/>
    <xf numFmtId="0" fontId="19" fillId="8" borderId="0" xfId="2" applyFill="1" applyBorder="1"/>
    <xf numFmtId="0" fontId="19" fillId="8" borderId="14" xfId="2" applyFill="1" applyBorder="1"/>
    <xf numFmtId="0" fontId="19" fillId="8" borderId="12" xfId="2" applyFill="1" applyBorder="1"/>
    <xf numFmtId="0" fontId="19" fillId="8" borderId="15" xfId="2" applyFill="1" applyBorder="1"/>
    <xf numFmtId="0" fontId="23" fillId="8" borderId="15" xfId="2" applyFont="1" applyFill="1" applyBorder="1" applyAlignment="1"/>
    <xf numFmtId="0" fontId="24" fillId="8" borderId="13" xfId="2" applyFont="1" applyFill="1" applyBorder="1" applyAlignment="1"/>
    <xf numFmtId="7" fontId="8" fillId="6" borderId="0" xfId="0" applyNumberFormat="1" applyFont="1" applyFill="1" applyBorder="1" applyAlignment="1">
      <alignment horizontal="right" vertical="center"/>
    </xf>
    <xf numFmtId="7" fontId="34" fillId="6" borderId="0" xfId="0" applyNumberFormat="1" applyFont="1" applyFill="1" applyBorder="1" applyAlignment="1">
      <alignment horizontal="right"/>
    </xf>
    <xf numFmtId="0" fontId="17" fillId="6" borderId="0" xfId="0" applyFont="1" applyFill="1" applyAlignment="1">
      <alignment horizontal="center"/>
    </xf>
    <xf numFmtId="10" fontId="8" fillId="6" borderId="2" xfId="0" applyNumberFormat="1" applyFont="1" applyFill="1" applyBorder="1" applyAlignment="1">
      <alignment horizontal="right" vertical="center"/>
    </xf>
    <xf numFmtId="0" fontId="8" fillId="6" borderId="2" xfId="0" applyFont="1" applyFill="1" applyBorder="1" applyAlignment="1">
      <alignment horizontal="center" vertical="center"/>
    </xf>
    <xf numFmtId="7" fontId="8" fillId="6" borderId="2" xfId="0" applyNumberFormat="1" applyFont="1" applyFill="1" applyBorder="1" applyAlignment="1">
      <alignment vertical="center"/>
    </xf>
    <xf numFmtId="10" fontId="8" fillId="6" borderId="2" xfId="0" applyNumberFormat="1" applyFont="1" applyFill="1" applyBorder="1" applyAlignment="1">
      <alignment vertical="center"/>
    </xf>
    <xf numFmtId="0" fontId="29" fillId="4" borderId="2" xfId="3" applyFont="1" applyFill="1" applyBorder="1" applyAlignment="1">
      <alignment horizontal="center" vertical="center" wrapText="1"/>
    </xf>
    <xf numFmtId="0" fontId="4" fillId="0" borderId="0" xfId="0" quotePrefix="1" applyFont="1" applyAlignment="1">
      <alignment horizontal="left"/>
    </xf>
    <xf numFmtId="16" fontId="4" fillId="0" borderId="0" xfId="0" quotePrefix="1" applyNumberFormat="1" applyFont="1" applyAlignment="1">
      <alignment horizontal="left"/>
    </xf>
    <xf numFmtId="0" fontId="0" fillId="11" borderId="0" xfId="0" applyFill="1"/>
    <xf numFmtId="0" fontId="0" fillId="0" borderId="0" xfId="0" applyAlignment="1">
      <alignment horizontal="right"/>
    </xf>
    <xf numFmtId="0" fontId="0" fillId="0" borderId="0" xfId="0" applyAlignment="1">
      <alignment horizontal="left"/>
    </xf>
    <xf numFmtId="164" fontId="0" fillId="0" borderId="0" xfId="1" applyNumberFormat="1" applyFont="1" applyAlignment="1">
      <alignment horizontal="left"/>
    </xf>
    <xf numFmtId="0" fontId="37" fillId="0" borderId="0" xfId="0" applyFont="1"/>
    <xf numFmtId="0" fontId="8" fillId="7" borderId="2" xfId="0" applyFont="1" applyFill="1" applyBorder="1" applyAlignment="1" applyProtection="1">
      <alignment horizontal="center" vertical="center"/>
      <protection locked="0"/>
    </xf>
    <xf numFmtId="7" fontId="8" fillId="7" borderId="2" xfId="0" applyNumberFormat="1" applyFont="1" applyFill="1" applyBorder="1" applyAlignment="1" applyProtection="1">
      <alignment horizontal="center" vertical="center"/>
      <protection locked="0"/>
    </xf>
    <xf numFmtId="0" fontId="6" fillId="6" borderId="0" xfId="0" applyFont="1" applyFill="1" applyAlignment="1">
      <alignment vertical="center"/>
    </xf>
    <xf numFmtId="0" fontId="4" fillId="7" borderId="6" xfId="0" applyNumberFormat="1" applyFont="1" applyFill="1" applyBorder="1" applyAlignment="1" applyProtection="1">
      <alignment horizontal="center" vertical="center"/>
      <protection locked="0"/>
    </xf>
    <xf numFmtId="7" fontId="4" fillId="7" borderId="6" xfId="0" applyNumberFormat="1" applyFont="1" applyFill="1" applyBorder="1" applyAlignment="1" applyProtection="1">
      <alignment horizontal="right" vertical="center"/>
      <protection locked="0"/>
    </xf>
    <xf numFmtId="0" fontId="0" fillId="14" borderId="0" xfId="0" applyFill="1"/>
    <xf numFmtId="0" fontId="4" fillId="14" borderId="0" xfId="0" applyFont="1" applyFill="1"/>
    <xf numFmtId="0" fontId="0" fillId="14" borderId="0" xfId="0" applyFill="1" applyAlignment="1">
      <alignment vertical="center"/>
    </xf>
    <xf numFmtId="0" fontId="14" fillId="14" borderId="0" xfId="0" applyFont="1" applyFill="1" applyAlignment="1">
      <alignment vertical="center"/>
    </xf>
    <xf numFmtId="0" fontId="14" fillId="14" borderId="0" xfId="0" applyFont="1" applyFill="1"/>
    <xf numFmtId="0" fontId="4" fillId="0" borderId="0" xfId="0" quotePrefix="1" applyFont="1" applyAlignment="1">
      <alignment vertical="center"/>
    </xf>
    <xf numFmtId="164" fontId="34" fillId="6" borderId="0" xfId="1" applyNumberFormat="1" applyFont="1" applyFill="1" applyBorder="1" applyAlignment="1" applyProtection="1">
      <alignment horizontal="right" wrapText="1"/>
      <protection hidden="1"/>
    </xf>
    <xf numFmtId="0" fontId="3" fillId="7" borderId="1" xfId="0" applyFont="1" applyFill="1" applyBorder="1"/>
    <xf numFmtId="0" fontId="4" fillId="0" borderId="0" xfId="0" quotePrefix="1" applyFont="1" applyAlignment="1">
      <alignment horizontal="right" vertical="center"/>
    </xf>
    <xf numFmtId="0" fontId="0" fillId="14" borderId="0" xfId="0" applyFill="1" applyProtection="1">
      <protection locked="0"/>
    </xf>
    <xf numFmtId="0" fontId="15" fillId="4" borderId="0" xfId="0" applyFont="1" applyFill="1" applyAlignment="1">
      <alignment horizontal="right" vertical="center"/>
    </xf>
    <xf numFmtId="164" fontId="38" fillId="6" borderId="0" xfId="1" applyNumberFormat="1" applyFont="1" applyFill="1" applyBorder="1" applyAlignment="1">
      <alignment vertical="center" wrapText="1"/>
    </xf>
    <xf numFmtId="0" fontId="15" fillId="6" borderId="0" xfId="0" applyFont="1" applyFill="1" applyAlignment="1">
      <alignment horizontal="right"/>
    </xf>
    <xf numFmtId="0" fontId="2" fillId="14" borderId="0" xfId="0" applyFont="1" applyFill="1"/>
    <xf numFmtId="0" fontId="4" fillId="4" borderId="0" xfId="0" applyFont="1" applyFill="1" applyBorder="1" applyAlignment="1" applyProtection="1">
      <alignment vertical="center" wrapText="1"/>
      <protection hidden="1"/>
    </xf>
    <xf numFmtId="0" fontId="17" fillId="6" borderId="0" xfId="0" applyFont="1" applyFill="1" applyAlignment="1">
      <alignment horizontal="center" vertical="center"/>
    </xf>
    <xf numFmtId="0" fontId="26" fillId="7" borderId="2" xfId="0" applyNumberFormat="1" applyFont="1" applyFill="1" applyBorder="1" applyAlignment="1" applyProtection="1">
      <alignment horizontal="left" vertical="center" indent="1"/>
      <protection locked="0"/>
    </xf>
    <xf numFmtId="0" fontId="29" fillId="4" borderId="10" xfId="3" applyFont="1" applyFill="1" applyBorder="1" applyAlignment="1">
      <alignment horizontal="center" vertical="center"/>
    </xf>
    <xf numFmtId="0" fontId="29" fillId="0" borderId="9" xfId="2" applyFont="1" applyFill="1" applyBorder="1" applyAlignment="1" applyProtection="1">
      <alignment horizontal="center" vertical="center" wrapText="1"/>
      <protection locked="0"/>
    </xf>
    <xf numFmtId="0" fontId="36" fillId="10" borderId="0" xfId="2" applyFont="1" applyFill="1" applyAlignment="1">
      <alignment vertical="top"/>
    </xf>
    <xf numFmtId="0" fontId="19" fillId="10" borderId="0" xfId="2" applyFill="1"/>
    <xf numFmtId="0" fontId="40" fillId="8" borderId="11" xfId="2" applyFont="1" applyFill="1" applyBorder="1"/>
    <xf numFmtId="0" fontId="40" fillId="8" borderId="0" xfId="2" applyFont="1" applyFill="1" applyBorder="1"/>
    <xf numFmtId="0" fontId="29" fillId="8" borderId="0" xfId="2" applyFont="1" applyFill="1" applyBorder="1"/>
    <xf numFmtId="0" fontId="41" fillId="8" borderId="0" xfId="2" applyFont="1" applyFill="1" applyBorder="1"/>
    <xf numFmtId="0" fontId="42" fillId="8" borderId="0" xfId="2" applyFont="1" applyFill="1" applyBorder="1" applyAlignment="1">
      <alignment vertical="top" wrapText="1"/>
    </xf>
    <xf numFmtId="0" fontId="43" fillId="8" borderId="0" xfId="2" applyFont="1" applyFill="1" applyBorder="1"/>
    <xf numFmtId="0" fontId="44" fillId="8" borderId="0" xfId="2" applyFont="1" applyFill="1" applyBorder="1" applyAlignment="1">
      <alignment horizontal="center"/>
    </xf>
    <xf numFmtId="7" fontId="30" fillId="0" borderId="2" xfId="2" applyNumberFormat="1" applyFont="1" applyFill="1" applyBorder="1" applyAlignment="1" applyProtection="1">
      <alignment horizontal="center" vertical="center" wrapText="1"/>
      <protection locked="0"/>
    </xf>
    <xf numFmtId="165" fontId="29" fillId="0" borderId="2" xfId="2" applyNumberFormat="1" applyFont="1" applyFill="1" applyBorder="1" applyAlignment="1" applyProtection="1">
      <alignment horizontal="center" vertical="center" wrapText="1"/>
      <protection locked="0"/>
    </xf>
    <xf numFmtId="7" fontId="0" fillId="14" borderId="0" xfId="0" applyNumberFormat="1" applyFill="1" applyAlignment="1">
      <alignment vertical="center"/>
    </xf>
    <xf numFmtId="0" fontId="45" fillId="0" borderId="0" xfId="0" applyFont="1"/>
    <xf numFmtId="0" fontId="4" fillId="13" borderId="0" xfId="0" applyFont="1" applyFill="1"/>
    <xf numFmtId="0" fontId="4" fillId="16" borderId="0" xfId="0" applyFont="1" applyFill="1"/>
    <xf numFmtId="0" fontId="4" fillId="16" borderId="2" xfId="0" applyFont="1" applyFill="1" applyBorder="1"/>
    <xf numFmtId="0" fontId="4" fillId="12" borderId="2" xfId="0" applyFont="1" applyFill="1" applyBorder="1"/>
    <xf numFmtId="0" fontId="4" fillId="12" borderId="0" xfId="0" applyFont="1" applyFill="1" applyAlignment="1">
      <alignment horizontal="left"/>
    </xf>
    <xf numFmtId="164" fontId="4" fillId="12" borderId="0" xfId="1" applyNumberFormat="1" applyFont="1" applyFill="1" applyAlignment="1">
      <alignment horizontal="left"/>
    </xf>
    <xf numFmtId="0" fontId="4" fillId="12" borderId="0" xfId="0" applyFont="1" applyFill="1"/>
    <xf numFmtId="0" fontId="4" fillId="11" borderId="0" xfId="0" applyFont="1" applyFill="1"/>
    <xf numFmtId="164" fontId="0" fillId="0" borderId="0" xfId="1" applyNumberFormat="1" applyFont="1" applyAlignment="1">
      <alignment horizontal="right"/>
    </xf>
    <xf numFmtId="0" fontId="15" fillId="0" borderId="0" xfId="0" quotePrefix="1" applyFont="1" applyAlignment="1">
      <alignment horizontal="right"/>
    </xf>
    <xf numFmtId="0" fontId="8" fillId="4" borderId="0" xfId="0" applyFont="1" applyFill="1" applyAlignment="1">
      <alignment vertical="center"/>
    </xf>
    <xf numFmtId="0" fontId="8" fillId="4" borderId="0" xfId="0" applyFont="1" applyFill="1" applyAlignment="1">
      <alignment horizontal="left" vertical="center" indent="2"/>
    </xf>
    <xf numFmtId="0" fontId="2" fillId="0" borderId="0" xfId="0" applyFont="1" applyFill="1" applyBorder="1" applyAlignment="1">
      <alignment horizontal="left"/>
    </xf>
    <xf numFmtId="0" fontId="6" fillId="0" borderId="0" xfId="0" applyFont="1"/>
    <xf numFmtId="0" fontId="4" fillId="0" borderId="0" xfId="0" applyFont="1" applyFill="1"/>
    <xf numFmtId="164" fontId="4" fillId="0" borderId="0" xfId="1" applyNumberFormat="1" applyFont="1" applyAlignment="1">
      <alignment horizontal="right"/>
    </xf>
    <xf numFmtId="0" fontId="4" fillId="0" borderId="0" xfId="0" applyFont="1" applyFill="1" applyBorder="1"/>
    <xf numFmtId="0" fontId="4" fillId="17" borderId="0" xfId="0" applyFont="1" applyFill="1"/>
    <xf numFmtId="0" fontId="50" fillId="6" borderId="0" xfId="0" applyFont="1" applyFill="1"/>
    <xf numFmtId="0" fontId="50" fillId="6" borderId="0" xfId="0" applyFont="1" applyFill="1" applyAlignment="1">
      <alignment vertical="center"/>
    </xf>
    <xf numFmtId="0" fontId="4" fillId="6" borderId="0" xfId="0" applyFont="1" applyFill="1" applyAlignment="1">
      <alignment horizontal="left" vertical="center" indent="1"/>
    </xf>
    <xf numFmtId="0" fontId="4" fillId="6" borderId="0" xfId="0" applyFont="1" applyFill="1" applyAlignment="1">
      <alignment vertical="top"/>
    </xf>
    <xf numFmtId="0" fontId="4" fillId="6" borderId="0" xfId="0" applyFont="1" applyFill="1" applyAlignment="1">
      <alignment vertical="center" wrapText="1"/>
    </xf>
    <xf numFmtId="0" fontId="3" fillId="18" borderId="1" xfId="0" applyFont="1" applyFill="1" applyBorder="1" applyAlignment="1">
      <alignment vertical="center"/>
    </xf>
    <xf numFmtId="0" fontId="50" fillId="6" borderId="0" xfId="0" applyFont="1" applyFill="1" applyAlignment="1">
      <alignment horizontal="left" indent="1"/>
    </xf>
    <xf numFmtId="0" fontId="8" fillId="6" borderId="0" xfId="0" applyFont="1" applyFill="1" applyAlignment="1">
      <alignment horizontal="left" vertical="center" indent="1"/>
    </xf>
    <xf numFmtId="0" fontId="15" fillId="4" borderId="0" xfId="0" applyFont="1" applyFill="1" applyAlignment="1">
      <alignment horizontal="center" vertical="top" wrapText="1"/>
    </xf>
    <xf numFmtId="0" fontId="15" fillId="4" borderId="0" xfId="0" applyFont="1" applyFill="1" applyAlignment="1">
      <alignment vertical="center"/>
    </xf>
    <xf numFmtId="0" fontId="4" fillId="0" borderId="17" xfId="0" applyFont="1" applyBorder="1"/>
    <xf numFmtId="0" fontId="0" fillId="0" borderId="18" xfId="0" applyBorder="1"/>
    <xf numFmtId="0" fontId="0" fillId="0" borderId="19" xfId="0" applyBorder="1"/>
    <xf numFmtId="0" fontId="0" fillId="0" borderId="20" xfId="0" applyBorder="1"/>
    <xf numFmtId="0" fontId="46" fillId="0" borderId="19" xfId="0" applyFont="1" applyBorder="1"/>
    <xf numFmtId="0" fontId="7" fillId="0" borderId="21" xfId="0" applyFont="1" applyBorder="1"/>
    <xf numFmtId="0" fontId="4" fillId="0" borderId="19" xfId="0" applyFont="1" applyBorder="1"/>
    <xf numFmtId="0" fontId="4" fillId="0" borderId="20" xfId="0" applyFont="1" applyBorder="1"/>
    <xf numFmtId="0" fontId="4" fillId="0" borderId="20" xfId="0" quotePrefix="1" applyFont="1" applyBorder="1" applyAlignment="1">
      <alignment vertical="center"/>
    </xf>
    <xf numFmtId="0" fontId="0" fillId="0" borderId="23" xfId="0" applyBorder="1"/>
    <xf numFmtId="0" fontId="0" fillId="0" borderId="24" xfId="0" applyBorder="1"/>
    <xf numFmtId="0" fontId="4" fillId="0" borderId="25" xfId="0" applyFont="1" applyBorder="1"/>
    <xf numFmtId="0" fontId="0" fillId="0" borderId="26" xfId="0" applyBorder="1"/>
    <xf numFmtId="0" fontId="46" fillId="0" borderId="26" xfId="0" applyFont="1" applyBorder="1"/>
    <xf numFmtId="0" fontId="7" fillId="0" borderId="27" xfId="0" applyFont="1" applyBorder="1"/>
    <xf numFmtId="0" fontId="4" fillId="0" borderId="26" xfId="0" applyFont="1" applyBorder="1"/>
    <xf numFmtId="0" fontId="0" fillId="0" borderId="28" xfId="0" applyBorder="1"/>
    <xf numFmtId="0" fontId="4" fillId="0" borderId="0" xfId="0" applyFont="1" applyBorder="1"/>
    <xf numFmtId="0" fontId="52" fillId="0" borderId="0" xfId="0" applyFont="1"/>
    <xf numFmtId="0" fontId="2" fillId="0" borderId="0" xfId="0" applyFont="1" applyFill="1" applyBorder="1"/>
    <xf numFmtId="0" fontId="4" fillId="0" borderId="20" xfId="0" applyFont="1" applyFill="1" applyBorder="1"/>
    <xf numFmtId="0" fontId="4" fillId="0" borderId="23" xfId="0" applyFont="1" applyBorder="1"/>
    <xf numFmtId="0" fontId="4" fillId="0" borderId="24" xfId="0" applyFont="1" applyBorder="1"/>
    <xf numFmtId="0" fontId="4" fillId="6" borderId="0" xfId="0" applyFont="1" applyFill="1" applyAlignment="1">
      <alignment horizontal="right" vertical="top" indent="1"/>
    </xf>
    <xf numFmtId="0" fontId="49" fillId="0" borderId="0" xfId="0" applyFont="1" applyFill="1" applyBorder="1" applyAlignment="1">
      <alignment horizontal="left"/>
    </xf>
    <xf numFmtId="0" fontId="0" fillId="17" borderId="0" xfId="0" applyFill="1"/>
    <xf numFmtId="0" fontId="7" fillId="11" borderId="29" xfId="0" applyFont="1" applyFill="1" applyBorder="1"/>
    <xf numFmtId="0" fontId="49" fillId="15" borderId="30" xfId="0" applyFont="1" applyFill="1" applyBorder="1" applyAlignment="1">
      <alignment horizontal="center"/>
    </xf>
    <xf numFmtId="0" fontId="0" fillId="0" borderId="0" xfId="0" applyBorder="1"/>
    <xf numFmtId="0" fontId="0" fillId="0" borderId="0" xfId="0" applyBorder="1" applyAlignment="1">
      <alignment horizontal="right"/>
    </xf>
    <xf numFmtId="0" fontId="0" fillId="16" borderId="0" xfId="0" applyFill="1"/>
    <xf numFmtId="0" fontId="0" fillId="13" borderId="0" xfId="0" applyFill="1"/>
    <xf numFmtId="0" fontId="0" fillId="12" borderId="0" xfId="0" applyFill="1"/>
    <xf numFmtId="0" fontId="53" fillId="2" borderId="0" xfId="0" applyFont="1" applyFill="1"/>
    <xf numFmtId="0" fontId="0" fillId="14" borderId="0" xfId="0" applyFill="1" applyAlignment="1">
      <alignment horizontal="right"/>
    </xf>
    <xf numFmtId="0" fontId="4" fillId="14" borderId="0" xfId="0" applyFont="1" applyFill="1" applyAlignment="1">
      <alignment horizontal="right"/>
    </xf>
    <xf numFmtId="0" fontId="0" fillId="14" borderId="0" xfId="0" applyFill="1" applyAlignment="1">
      <alignment horizontal="right" vertical="center"/>
    </xf>
    <xf numFmtId="0" fontId="14" fillId="14" borderId="0" xfId="0" applyFont="1" applyFill="1" applyAlignment="1">
      <alignment horizontal="right" vertical="center"/>
    </xf>
    <xf numFmtId="0" fontId="14" fillId="14" borderId="0" xfId="0" applyFont="1" applyFill="1" applyAlignment="1">
      <alignment horizontal="right"/>
    </xf>
    <xf numFmtId="0" fontId="39" fillId="6" borderId="36" xfId="0" applyFont="1" applyFill="1" applyBorder="1" applyAlignment="1">
      <alignment horizontal="center" vertical="center"/>
    </xf>
    <xf numFmtId="0" fontId="39" fillId="6" borderId="37" xfId="0" applyFont="1" applyFill="1" applyBorder="1" applyAlignment="1">
      <alignment horizontal="center" vertical="center"/>
    </xf>
    <xf numFmtId="0" fontId="16" fillId="14" borderId="0" xfId="0" applyFont="1" applyFill="1"/>
    <xf numFmtId="0" fontId="55" fillId="7" borderId="2" xfId="0" applyNumberFormat="1" applyFont="1" applyFill="1" applyBorder="1" applyAlignment="1" applyProtection="1">
      <alignment horizontal="center" vertical="center"/>
      <protection locked="0" hidden="1"/>
    </xf>
    <xf numFmtId="0" fontId="56" fillId="14" borderId="0" xfId="0" applyFont="1" applyFill="1"/>
    <xf numFmtId="165" fontId="30" fillId="0" borderId="2" xfId="2" applyNumberFormat="1" applyFont="1" applyFill="1" applyBorder="1" applyAlignment="1" applyProtection="1">
      <alignment horizontal="center" vertical="center" wrapText="1"/>
      <protection locked="0"/>
    </xf>
    <xf numFmtId="14" fontId="54" fillId="0" borderId="2" xfId="2" applyNumberFormat="1" applyFont="1" applyFill="1" applyBorder="1" applyAlignment="1" applyProtection="1">
      <alignment horizontal="center" vertical="center" wrapText="1"/>
      <protection locked="0"/>
    </xf>
    <xf numFmtId="0" fontId="29" fillId="0" borderId="10" xfId="2" applyFont="1" applyFill="1" applyBorder="1" applyAlignment="1" applyProtection="1">
      <alignment horizontal="center" vertical="center" wrapText="1"/>
      <protection locked="0"/>
    </xf>
    <xf numFmtId="0" fontId="1" fillId="0" borderId="0" xfId="2" applyFont="1" applyFill="1"/>
    <xf numFmtId="0" fontId="57" fillId="0" borderId="0" xfId="2" applyFont="1" applyFill="1"/>
    <xf numFmtId="0" fontId="58" fillId="0" borderId="0" xfId="0" applyFont="1" applyAlignment="1">
      <alignment horizontal="left" vertical="center" indent="1"/>
    </xf>
    <xf numFmtId="0" fontId="15" fillId="4" borderId="0" xfId="0" applyFont="1" applyFill="1" applyBorder="1" applyAlignment="1" applyProtection="1">
      <alignment horizontal="left" vertical="center" indent="1"/>
      <protection hidden="1"/>
    </xf>
    <xf numFmtId="0" fontId="59" fillId="0" borderId="38" xfId="0" applyNumberFormat="1" applyFont="1" applyFill="1" applyBorder="1" applyAlignment="1">
      <alignment horizontal="left" vertical="center"/>
    </xf>
    <xf numFmtId="0" fontId="26" fillId="7" borderId="2" xfId="0" applyNumberFormat="1" applyFont="1" applyFill="1" applyBorder="1" applyAlignment="1" applyProtection="1">
      <alignment horizontal="center" vertical="center"/>
      <protection locked="0"/>
    </xf>
    <xf numFmtId="0" fontId="4" fillId="6" borderId="0" xfId="0" applyFont="1" applyFill="1" applyAlignment="1">
      <alignment horizontal="right" indent="1"/>
    </xf>
    <xf numFmtId="0" fontId="15" fillId="4" borderId="0" xfId="0" applyFont="1" applyFill="1" applyAlignment="1">
      <alignment horizontal="left" vertical="top" indent="1"/>
    </xf>
    <xf numFmtId="0" fontId="4" fillId="7" borderId="2" xfId="0" applyFont="1" applyFill="1" applyBorder="1" applyAlignment="1" applyProtection="1">
      <alignment horizontal="center" vertical="center"/>
      <protection locked="0"/>
    </xf>
    <xf numFmtId="7" fontId="4" fillId="7" borderId="2" xfId="0" applyNumberFormat="1" applyFont="1" applyFill="1" applyBorder="1" applyAlignment="1" applyProtection="1">
      <alignment horizontal="center" vertical="center"/>
      <protection locked="0"/>
    </xf>
    <xf numFmtId="10" fontId="4" fillId="6" borderId="2" xfId="0" applyNumberFormat="1" applyFont="1" applyFill="1" applyBorder="1" applyAlignment="1">
      <alignment horizontal="right" vertical="center"/>
    </xf>
    <xf numFmtId="0" fontId="61" fillId="14" borderId="0" xfId="0" applyFont="1" applyFill="1"/>
    <xf numFmtId="0" fontId="4" fillId="6" borderId="0" xfId="0" applyFont="1" applyFill="1" applyAlignment="1">
      <alignment horizontal="left" vertical="center" wrapText="1" indent="1"/>
    </xf>
    <xf numFmtId="7" fontId="4" fillId="7" borderId="2" xfId="0" applyNumberFormat="1" applyFont="1" applyFill="1" applyBorder="1" applyAlignment="1" applyProtection="1">
      <alignment horizontal="right" vertical="center"/>
      <protection locked="0"/>
    </xf>
    <xf numFmtId="0" fontId="4" fillId="18" borderId="2" xfId="0" applyFont="1" applyFill="1" applyBorder="1" applyAlignment="1" applyProtection="1">
      <alignment horizontal="left" vertical="center"/>
      <protection locked="0"/>
    </xf>
    <xf numFmtId="0" fontId="10" fillId="4" borderId="0" xfId="0" applyNumberFormat="1" applyFont="1" applyFill="1" applyBorder="1" applyAlignment="1" applyProtection="1">
      <alignment horizontal="center" vertical="center"/>
      <protection locked="0" hidden="1"/>
    </xf>
    <xf numFmtId="0" fontId="4" fillId="4" borderId="0" xfId="0" applyFont="1" applyFill="1" applyBorder="1" applyAlignment="1" applyProtection="1">
      <alignment vertical="center"/>
      <protection hidden="1"/>
    </xf>
    <xf numFmtId="0" fontId="53" fillId="2" borderId="0" xfId="0" applyFont="1" applyFill="1" applyAlignment="1">
      <alignment vertical="center"/>
    </xf>
    <xf numFmtId="0" fontId="11" fillId="2" borderId="0" xfId="0" applyFont="1" applyFill="1" applyAlignment="1">
      <alignment vertical="center"/>
    </xf>
    <xf numFmtId="0" fontId="62" fillId="14" borderId="0" xfId="0" applyFont="1" applyFill="1"/>
    <xf numFmtId="0" fontId="54" fillId="14" borderId="0" xfId="0" applyFont="1" applyFill="1" applyAlignment="1">
      <alignment horizontal="left" indent="1"/>
    </xf>
    <xf numFmtId="0" fontId="15" fillId="4" borderId="0" xfId="0" applyFont="1" applyFill="1" applyAlignment="1">
      <alignment vertical="top" wrapText="1"/>
    </xf>
    <xf numFmtId="0" fontId="53" fillId="4" borderId="0" xfId="0" applyFont="1" applyFill="1" applyAlignment="1">
      <alignment vertical="center"/>
    </xf>
    <xf numFmtId="0" fontId="11" fillId="4" borderId="0" xfId="0" applyFont="1" applyFill="1" applyAlignment="1">
      <alignment vertical="center"/>
    </xf>
    <xf numFmtId="0" fontId="10" fillId="4" borderId="0" xfId="0" applyFont="1" applyFill="1" applyAlignment="1">
      <alignment horizontal="center" vertical="top" wrapText="1"/>
    </xf>
    <xf numFmtId="0" fontId="0" fillId="4" borderId="0" xfId="0" applyFill="1" applyAlignment="1">
      <alignment vertical="center"/>
    </xf>
    <xf numFmtId="0" fontId="4" fillId="0" borderId="0" xfId="0" applyFont="1" applyFill="1" applyBorder="1" applyAlignment="1">
      <alignment horizontal="left"/>
    </xf>
    <xf numFmtId="0" fontId="63" fillId="4" borderId="0" xfId="0" applyFont="1" applyFill="1" applyAlignment="1">
      <alignment horizontal="left" indent="2"/>
    </xf>
    <xf numFmtId="0" fontId="63" fillId="4" borderId="0" xfId="0" applyFont="1" applyFill="1" applyAlignment="1">
      <alignment horizontal="left" vertical="top" indent="2"/>
    </xf>
    <xf numFmtId="0" fontId="15" fillId="4" borderId="0" xfId="0" applyFont="1" applyFill="1" applyAlignment="1">
      <alignment horizontal="left" indent="2"/>
    </xf>
    <xf numFmtId="0" fontId="4" fillId="0" borderId="0" xfId="0" quotePrefix="1" applyFont="1" applyBorder="1" applyAlignment="1">
      <alignment horizontal="left"/>
    </xf>
    <xf numFmtId="0" fontId="4" fillId="0" borderId="26" xfId="0" applyFont="1" applyFill="1" applyBorder="1"/>
    <xf numFmtId="0" fontId="4" fillId="20" borderId="0" xfId="0" applyFont="1" applyFill="1"/>
    <xf numFmtId="0" fontId="64" fillId="4" borderId="0" xfId="0" applyFont="1" applyFill="1" applyAlignment="1">
      <alignment horizontal="left" vertical="center" indent="1"/>
    </xf>
    <xf numFmtId="0" fontId="2" fillId="0" borderId="28" xfId="0" applyFont="1" applyFill="1" applyBorder="1" applyAlignment="1">
      <alignment horizontal="left" indent="1"/>
    </xf>
    <xf numFmtId="0" fontId="15" fillId="10" borderId="40" xfId="0" applyFont="1" applyFill="1" applyBorder="1"/>
    <xf numFmtId="0" fontId="4" fillId="0" borderId="26" xfId="0" applyFont="1" applyFill="1" applyBorder="1" applyAlignment="1">
      <alignment horizontal="left" indent="1"/>
    </xf>
    <xf numFmtId="0" fontId="4" fillId="0" borderId="0" xfId="0" applyFont="1" applyAlignment="1">
      <alignment horizontal="center"/>
    </xf>
    <xf numFmtId="0" fontId="6" fillId="0" borderId="0" xfId="0" applyFont="1" applyAlignment="1">
      <alignment horizontal="center"/>
    </xf>
    <xf numFmtId="0" fontId="15" fillId="21" borderId="40" xfId="0" applyFont="1" applyFill="1" applyBorder="1"/>
    <xf numFmtId="0" fontId="15" fillId="12" borderId="40" xfId="0" applyFont="1" applyFill="1" applyBorder="1"/>
    <xf numFmtId="0" fontId="15" fillId="22" borderId="40" xfId="0" applyFont="1" applyFill="1" applyBorder="1"/>
    <xf numFmtId="0" fontId="15" fillId="19" borderId="21" xfId="0" applyFont="1" applyFill="1" applyBorder="1"/>
    <xf numFmtId="0" fontId="15" fillId="6" borderId="21" xfId="0" applyFont="1" applyFill="1" applyBorder="1"/>
    <xf numFmtId="0" fontId="4" fillId="0" borderId="0" xfId="0" applyFont="1" applyAlignment="1">
      <alignment vertical="center"/>
    </xf>
    <xf numFmtId="0" fontId="4" fillId="23" borderId="41" xfId="0" applyFont="1" applyFill="1" applyBorder="1" applyAlignment="1">
      <alignment vertical="center"/>
    </xf>
    <xf numFmtId="0" fontId="4" fillId="23" borderId="0" xfId="0" applyFont="1" applyFill="1"/>
    <xf numFmtId="0" fontId="0" fillId="23" borderId="0" xfId="0" applyFill="1"/>
    <xf numFmtId="0" fontId="4" fillId="21" borderId="2" xfId="0" applyFont="1" applyFill="1" applyBorder="1"/>
    <xf numFmtId="0" fontId="4" fillId="21" borderId="0" xfId="0" applyFont="1" applyFill="1"/>
    <xf numFmtId="0" fontId="0" fillId="21" borderId="0" xfId="0" applyFill="1"/>
    <xf numFmtId="0" fontId="4" fillId="22" borderId="2" xfId="0" applyFont="1" applyFill="1" applyBorder="1"/>
    <xf numFmtId="0" fontId="4" fillId="22" borderId="0" xfId="0" applyFont="1" applyFill="1"/>
    <xf numFmtId="0" fontId="0" fillId="22" borderId="0" xfId="0" applyFill="1"/>
    <xf numFmtId="0" fontId="0" fillId="20" borderId="0" xfId="0" applyFill="1"/>
    <xf numFmtId="0" fontId="4" fillId="0" borderId="0" xfId="0" applyFont="1" applyFill="1" applyBorder="1" applyAlignment="1">
      <alignment horizontal="center"/>
    </xf>
    <xf numFmtId="0" fontId="4" fillId="20" borderId="2" xfId="0" applyFont="1" applyFill="1" applyBorder="1" applyAlignment="1">
      <alignment horizontal="left"/>
    </xf>
    <xf numFmtId="0" fontId="4" fillId="0" borderId="45" xfId="0" quotePrefix="1" applyFont="1" applyBorder="1" applyAlignment="1">
      <alignment horizontal="left"/>
    </xf>
    <xf numFmtId="0" fontId="4" fillId="0" borderId="46" xfId="0" quotePrefix="1" applyFont="1" applyBorder="1" applyAlignment="1">
      <alignment horizontal="left"/>
    </xf>
    <xf numFmtId="0" fontId="4" fillId="0" borderId="41" xfId="0" quotePrefix="1" applyFont="1" applyBorder="1"/>
    <xf numFmtId="0" fontId="0" fillId="0" borderId="47" xfId="0" applyBorder="1"/>
    <xf numFmtId="0" fontId="0" fillId="0" borderId="48" xfId="0" applyBorder="1"/>
    <xf numFmtId="0" fontId="0" fillId="0" borderId="49" xfId="0" applyBorder="1"/>
    <xf numFmtId="0" fontId="0" fillId="0" borderId="50" xfId="0" applyBorder="1"/>
    <xf numFmtId="0" fontId="4" fillId="0" borderId="47" xfId="0" quotePrefix="1" applyFont="1" applyBorder="1"/>
    <xf numFmtId="0" fontId="16" fillId="0" borderId="49" xfId="0" applyFont="1" applyBorder="1"/>
    <xf numFmtId="0" fontId="16" fillId="0" borderId="45" xfId="0" applyFont="1" applyBorder="1"/>
    <xf numFmtId="0" fontId="0" fillId="6" borderId="0" xfId="0" applyFill="1" applyAlignment="1">
      <alignment vertical="center"/>
    </xf>
    <xf numFmtId="0" fontId="11" fillId="14" borderId="0" xfId="0" applyFont="1" applyFill="1" applyAlignment="1">
      <alignment vertical="center"/>
    </xf>
    <xf numFmtId="0" fontId="9" fillId="14" borderId="0" xfId="0" applyFont="1" applyFill="1" applyAlignment="1">
      <alignment horizontal="left" vertical="top" indent="2"/>
    </xf>
    <xf numFmtId="0" fontId="15" fillId="14" borderId="0" xfId="0" applyFont="1" applyFill="1" applyAlignment="1">
      <alignment horizontal="left" vertical="top" indent="1"/>
    </xf>
    <xf numFmtId="0" fontId="4" fillId="14" borderId="0" xfId="0" applyFont="1" applyFill="1" applyAlignment="1">
      <alignment horizontal="right" vertical="center"/>
    </xf>
    <xf numFmtId="0" fontId="4" fillId="14" borderId="0" xfId="0" applyFont="1" applyFill="1" applyBorder="1" applyAlignment="1" applyProtection="1">
      <alignment vertical="center" wrapText="1"/>
      <protection hidden="1"/>
    </xf>
    <xf numFmtId="0" fontId="15" fillId="14" borderId="0" xfId="0" applyFont="1" applyFill="1" applyAlignment="1">
      <alignment vertical="top" wrapText="1"/>
    </xf>
    <xf numFmtId="0" fontId="10" fillId="14" borderId="0" xfId="0" applyNumberFormat="1" applyFont="1" applyFill="1" applyBorder="1" applyAlignment="1" applyProtection="1">
      <alignment horizontal="center" vertical="center"/>
      <protection locked="0" hidden="1"/>
    </xf>
    <xf numFmtId="0" fontId="3" fillId="14" borderId="0" xfId="0" applyFont="1" applyFill="1" applyAlignment="1">
      <alignment vertical="center"/>
    </xf>
    <xf numFmtId="0" fontId="4" fillId="23" borderId="0" xfId="0" applyFont="1" applyFill="1" applyAlignment="1">
      <alignment horizontal="left"/>
    </xf>
    <xf numFmtId="0" fontId="66" fillId="14" borderId="0" xfId="0" applyFont="1" applyFill="1" applyAlignment="1">
      <alignment vertical="top"/>
    </xf>
    <xf numFmtId="0" fontId="67" fillId="14" borderId="0" xfId="0" applyFont="1" applyFill="1" applyAlignment="1">
      <alignment horizontal="center" vertical="top"/>
    </xf>
    <xf numFmtId="0" fontId="67" fillId="14" borderId="0" xfId="0" applyFont="1" applyFill="1" applyBorder="1" applyAlignment="1" applyProtection="1">
      <alignment horizontal="left" vertical="top" indent="1"/>
      <protection hidden="1"/>
    </xf>
    <xf numFmtId="0" fontId="68" fillId="14" borderId="0" xfId="0" applyFont="1" applyFill="1" applyAlignment="1">
      <alignment vertical="center"/>
    </xf>
    <xf numFmtId="0" fontId="67" fillId="14" borderId="0" xfId="0" applyFont="1" applyFill="1" applyAlignment="1">
      <alignment horizontal="left" vertical="top"/>
    </xf>
    <xf numFmtId="0" fontId="69" fillId="14" borderId="0" xfId="0" applyFont="1" applyFill="1" applyAlignment="1">
      <alignment vertical="center"/>
    </xf>
    <xf numFmtId="166" fontId="67" fillId="14" borderId="0" xfId="0" quotePrefix="1" applyNumberFormat="1" applyFont="1" applyFill="1" applyBorder="1" applyAlignment="1" applyProtection="1">
      <alignment horizontal="left" vertical="top" indent="1"/>
      <protection hidden="1"/>
    </xf>
    <xf numFmtId="2" fontId="67" fillId="14" borderId="0" xfId="0" applyNumberFormat="1" applyFont="1" applyFill="1" applyBorder="1" applyAlignment="1" applyProtection="1">
      <alignment horizontal="left" vertical="top" indent="1"/>
      <protection hidden="1"/>
    </xf>
    <xf numFmtId="167" fontId="67" fillId="14" borderId="0" xfId="0" applyNumberFormat="1" applyFont="1" applyFill="1" applyBorder="1" applyAlignment="1" applyProtection="1">
      <alignment horizontal="left" vertical="top" indent="1"/>
      <protection hidden="1"/>
    </xf>
    <xf numFmtId="0" fontId="0" fillId="6" borderId="0" xfId="0" applyFill="1"/>
    <xf numFmtId="7" fontId="70" fillId="6" borderId="0" xfId="0" applyNumberFormat="1" applyFont="1" applyFill="1" applyBorder="1" applyAlignment="1">
      <alignment horizontal="right"/>
    </xf>
    <xf numFmtId="164" fontId="70" fillId="6" borderId="0" xfId="1" quotePrefix="1" applyNumberFormat="1" applyFont="1" applyFill="1" applyBorder="1" applyAlignment="1" applyProtection="1">
      <alignment horizontal="right" wrapText="1"/>
      <protection hidden="1"/>
    </xf>
    <xf numFmtId="0" fontId="4" fillId="0" borderId="46" xfId="0" quotePrefix="1" applyFont="1" applyBorder="1" applyAlignment="1">
      <alignment horizontal="right"/>
    </xf>
    <xf numFmtId="0" fontId="6" fillId="6" borderId="0" xfId="0" applyFont="1" applyFill="1" applyAlignment="1">
      <alignment vertical="top"/>
    </xf>
    <xf numFmtId="0" fontId="37" fillId="0" borderId="0" xfId="0" applyFont="1" applyAlignment="1">
      <alignment vertical="center"/>
    </xf>
    <xf numFmtId="0" fontId="37" fillId="14" borderId="0" xfId="0" applyFont="1" applyFill="1" applyAlignment="1">
      <alignment vertical="center"/>
    </xf>
    <xf numFmtId="0" fontId="71" fillId="14" borderId="0" xfId="0" applyFont="1" applyFill="1" applyAlignment="1">
      <alignment vertical="center"/>
    </xf>
    <xf numFmtId="0" fontId="0" fillId="6" borderId="19" xfId="0" applyFill="1" applyBorder="1"/>
    <xf numFmtId="0" fontId="4" fillId="6" borderId="19" xfId="0" applyFont="1" applyFill="1" applyBorder="1"/>
    <xf numFmtId="0" fontId="15" fillId="4" borderId="22" xfId="0" applyFont="1" applyFill="1" applyBorder="1"/>
    <xf numFmtId="0" fontId="0" fillId="4" borderId="20" xfId="0" applyFill="1" applyBorder="1"/>
    <xf numFmtId="0" fontId="4" fillId="4" borderId="20" xfId="0" applyFont="1" applyFill="1" applyBorder="1"/>
    <xf numFmtId="0" fontId="0" fillId="19" borderId="19" xfId="0" applyFill="1" applyBorder="1"/>
    <xf numFmtId="0" fontId="4" fillId="19" borderId="19" xfId="0" applyFont="1" applyFill="1" applyBorder="1"/>
    <xf numFmtId="0" fontId="4" fillId="0" borderId="19" xfId="0" quotePrefix="1" applyFont="1" applyFill="1" applyBorder="1" applyAlignment="1">
      <alignment vertical="center"/>
    </xf>
    <xf numFmtId="0" fontId="15" fillId="21" borderId="22" xfId="0" applyFont="1" applyFill="1" applyBorder="1"/>
    <xf numFmtId="0" fontId="0" fillId="21" borderId="20" xfId="0" applyFill="1" applyBorder="1"/>
    <xf numFmtId="0" fontId="4" fillId="21" borderId="20" xfId="0" quotePrefix="1" applyFont="1" applyFill="1" applyBorder="1" applyAlignment="1">
      <alignment horizontal="left"/>
    </xf>
    <xf numFmtId="0" fontId="15" fillId="22" borderId="21" xfId="0" applyFont="1" applyFill="1" applyBorder="1"/>
    <xf numFmtId="0" fontId="4" fillId="22" borderId="19" xfId="0" applyFont="1" applyFill="1" applyBorder="1"/>
    <xf numFmtId="0" fontId="8" fillId="14" borderId="0" xfId="0" applyFont="1" applyFill="1"/>
    <xf numFmtId="0" fontId="72" fillId="14" borderId="0" xfId="0" applyFont="1" applyFill="1" applyAlignment="1">
      <alignment vertical="center"/>
    </xf>
    <xf numFmtId="0" fontId="2" fillId="0" borderId="0" xfId="0" applyFont="1" applyAlignment="1">
      <alignment horizontal="right"/>
    </xf>
    <xf numFmtId="0" fontId="2" fillId="0" borderId="0" xfId="0" applyFont="1" applyAlignment="1">
      <alignment horizontal="center"/>
    </xf>
    <xf numFmtId="0" fontId="4" fillId="7" borderId="2" xfId="0" applyNumberFormat="1" applyFont="1" applyFill="1" applyBorder="1" applyAlignment="1" applyProtection="1">
      <alignment horizontal="left" vertical="center" indent="1"/>
      <protection locked="0"/>
    </xf>
    <xf numFmtId="0" fontId="73" fillId="0" borderId="16" xfId="0" applyFont="1" applyFill="1" applyBorder="1" applyAlignment="1">
      <alignment horizontal="left"/>
    </xf>
    <xf numFmtId="0" fontId="73" fillId="15" borderId="44" xfId="0" applyFont="1" applyFill="1" applyBorder="1" applyAlignment="1">
      <alignment horizontal="center"/>
    </xf>
    <xf numFmtId="0" fontId="73" fillId="15" borderId="30" xfId="0" applyFont="1" applyFill="1" applyBorder="1" applyAlignment="1">
      <alignment horizontal="left"/>
    </xf>
    <xf numFmtId="0" fontId="74" fillId="10" borderId="0" xfId="0" applyFont="1" applyFill="1"/>
    <xf numFmtId="0" fontId="55" fillId="24" borderId="2" xfId="0" applyNumberFormat="1" applyFont="1" applyFill="1" applyBorder="1" applyAlignment="1" applyProtection="1">
      <alignment horizontal="center" vertical="center"/>
      <protection locked="0" hidden="1"/>
    </xf>
    <xf numFmtId="0" fontId="76" fillId="14" borderId="0" xfId="0" applyFont="1" applyFill="1"/>
    <xf numFmtId="0" fontId="77" fillId="14" borderId="0" xfId="0" applyFont="1" applyFill="1"/>
    <xf numFmtId="0" fontId="78" fillId="14" borderId="0" xfId="0" applyFont="1" applyFill="1"/>
    <xf numFmtId="0" fontId="79" fillId="14" borderId="0" xfId="0" applyFont="1" applyFill="1"/>
    <xf numFmtId="0" fontId="4" fillId="7" borderId="2" xfId="0" applyNumberFormat="1" applyFont="1" applyFill="1" applyBorder="1" applyAlignment="1" applyProtection="1">
      <alignment horizontal="center" vertical="center"/>
    </xf>
    <xf numFmtId="0" fontId="4" fillId="18" borderId="3" xfId="0" applyFont="1" applyFill="1" applyBorder="1" applyAlignment="1" applyProtection="1">
      <alignment horizontal="left" vertical="center"/>
      <protection locked="0"/>
    </xf>
    <xf numFmtId="0" fontId="4" fillId="18" borderId="4" xfId="0" applyFont="1" applyFill="1" applyBorder="1" applyAlignment="1" applyProtection="1">
      <alignment horizontal="left" vertical="center"/>
      <protection locked="0"/>
    </xf>
    <xf numFmtId="0" fontId="60" fillId="6" borderId="0" xfId="0" applyFont="1" applyFill="1" applyAlignment="1">
      <alignment horizontal="center" vertical="center" wrapText="1"/>
    </xf>
    <xf numFmtId="0" fontId="45" fillId="6" borderId="0" xfId="0" applyFont="1" applyFill="1" applyAlignment="1">
      <alignment horizontal="center" vertical="top" wrapText="1"/>
    </xf>
    <xf numFmtId="0" fontId="15" fillId="4" borderId="0" xfId="0" applyFont="1" applyFill="1" applyBorder="1" applyAlignment="1" applyProtection="1">
      <alignment horizontal="left" vertical="center" indent="1"/>
      <protection hidden="1"/>
    </xf>
    <xf numFmtId="0" fontId="4" fillId="7" borderId="3" xfId="0" applyFont="1" applyFill="1" applyBorder="1" applyAlignment="1" applyProtection="1">
      <alignment horizontal="left" vertical="center" indent="1"/>
      <protection locked="0"/>
    </xf>
    <xf numFmtId="0" fontId="4" fillId="7" borderId="4" xfId="0" applyFont="1" applyFill="1" applyBorder="1" applyAlignment="1" applyProtection="1">
      <alignment horizontal="left" vertical="center" indent="1"/>
      <protection locked="0"/>
    </xf>
    <xf numFmtId="165" fontId="4" fillId="7" borderId="3" xfId="0" applyNumberFormat="1" applyFont="1" applyFill="1" applyBorder="1" applyAlignment="1" applyProtection="1">
      <alignment horizontal="left" vertical="center" indent="1"/>
      <protection locked="0"/>
    </xf>
    <xf numFmtId="165" fontId="4" fillId="7" borderId="4" xfId="0" applyNumberFormat="1" applyFont="1" applyFill="1" applyBorder="1" applyAlignment="1" applyProtection="1">
      <alignment horizontal="left" vertical="center" indent="1"/>
      <protection locked="0"/>
    </xf>
    <xf numFmtId="0" fontId="8" fillId="6" borderId="0" xfId="0" applyFont="1" applyFill="1" applyBorder="1" applyAlignment="1">
      <alignment horizontal="left" vertical="top" wrapText="1" indent="1"/>
    </xf>
    <xf numFmtId="0" fontId="4" fillId="6" borderId="0" xfId="0" applyFont="1" applyFill="1" applyAlignment="1">
      <alignment horizontal="left" vertical="top" wrapText="1" indent="1"/>
    </xf>
    <xf numFmtId="0" fontId="4" fillId="18" borderId="3" xfId="0" applyFont="1" applyFill="1" applyBorder="1" applyAlignment="1" applyProtection="1">
      <alignment horizontal="left" vertical="center" wrapText="1"/>
      <protection locked="0"/>
    </xf>
    <xf numFmtId="0" fontId="4" fillId="18" borderId="4" xfId="0" applyFont="1" applyFill="1" applyBorder="1" applyAlignment="1" applyProtection="1">
      <alignment horizontal="left" vertical="center" wrapText="1"/>
      <protection locked="0"/>
    </xf>
    <xf numFmtId="0" fontId="4" fillId="7" borderId="31" xfId="0" applyFont="1" applyFill="1" applyBorder="1" applyAlignment="1" applyProtection="1">
      <alignment horizontal="left" vertical="top" wrapText="1"/>
      <protection locked="0"/>
    </xf>
    <xf numFmtId="0" fontId="4" fillId="7" borderId="32" xfId="0" applyFont="1" applyFill="1" applyBorder="1" applyAlignment="1" applyProtection="1">
      <alignment horizontal="left" vertical="top" wrapText="1"/>
      <protection locked="0"/>
    </xf>
    <xf numFmtId="0" fontId="4" fillId="7" borderId="33" xfId="0" applyFont="1" applyFill="1" applyBorder="1" applyAlignment="1" applyProtection="1">
      <alignment horizontal="left" vertical="top" wrapText="1"/>
      <protection locked="0"/>
    </xf>
    <xf numFmtId="0" fontId="4" fillId="7" borderId="12" xfId="0" applyFont="1" applyFill="1" applyBorder="1" applyAlignment="1" applyProtection="1">
      <alignment horizontal="left" vertical="top" wrapText="1"/>
      <protection locked="0"/>
    </xf>
    <xf numFmtId="0" fontId="4" fillId="7" borderId="15" xfId="0" applyFont="1" applyFill="1" applyBorder="1" applyAlignment="1" applyProtection="1">
      <alignment horizontal="left" vertical="top" wrapText="1"/>
      <protection locked="0"/>
    </xf>
    <xf numFmtId="0" fontId="4" fillId="7" borderId="13" xfId="0" applyFont="1" applyFill="1" applyBorder="1" applyAlignment="1" applyProtection="1">
      <alignment horizontal="left" vertical="top" wrapText="1"/>
      <protection locked="0"/>
    </xf>
    <xf numFmtId="0" fontId="4" fillId="6" borderId="3"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0" xfId="0" applyFont="1" applyFill="1" applyAlignment="1">
      <alignment horizontal="right" wrapText="1"/>
    </xf>
    <xf numFmtId="0" fontId="4" fillId="6" borderId="0" xfId="0" applyFont="1" applyFill="1" applyAlignment="1">
      <alignment horizontal="center" vertical="center" wrapText="1"/>
    </xf>
    <xf numFmtId="0" fontId="4" fillId="14" borderId="3" xfId="0" applyFont="1" applyFill="1" applyBorder="1" applyAlignment="1" applyProtection="1">
      <alignment horizontal="left" vertical="center" shrinkToFit="1"/>
      <protection locked="0"/>
    </xf>
    <xf numFmtId="0" fontId="4" fillId="14" borderId="4" xfId="0" applyFont="1" applyFill="1" applyBorder="1" applyAlignment="1" applyProtection="1">
      <alignment horizontal="left" vertical="center" shrinkToFit="1"/>
      <protection locked="0"/>
    </xf>
    <xf numFmtId="0" fontId="4" fillId="7" borderId="3" xfId="0" applyFont="1" applyFill="1" applyBorder="1" applyAlignment="1" applyProtection="1">
      <alignment horizontal="left" vertical="center" indent="1" shrinkToFit="1"/>
      <protection locked="0"/>
    </xf>
    <xf numFmtId="0" fontId="4" fillId="7" borderId="4" xfId="0" applyFont="1" applyFill="1" applyBorder="1" applyAlignment="1" applyProtection="1">
      <alignment horizontal="left" vertical="center" indent="1" shrinkToFit="1"/>
      <protection locked="0"/>
    </xf>
    <xf numFmtId="0" fontId="8" fillId="6" borderId="0" xfId="0" applyFont="1" applyFill="1" applyAlignment="1">
      <alignment horizontal="left"/>
    </xf>
    <xf numFmtId="0" fontId="2" fillId="18" borderId="29" xfId="0" applyFont="1" applyFill="1" applyBorder="1" applyAlignment="1">
      <alignment horizontal="center" vertical="center"/>
    </xf>
    <xf numFmtId="0" fontId="2" fillId="18" borderId="39" xfId="0" applyFont="1" applyFill="1" applyBorder="1" applyAlignment="1">
      <alignment horizontal="center" vertical="center"/>
    </xf>
    <xf numFmtId="0" fontId="2" fillId="7" borderId="29" xfId="0" applyFont="1" applyFill="1" applyBorder="1" applyAlignment="1">
      <alignment horizontal="center"/>
    </xf>
    <xf numFmtId="0" fontId="2" fillId="7" borderId="39" xfId="0" applyFont="1" applyFill="1" applyBorder="1" applyAlignment="1">
      <alignment horizontal="center"/>
    </xf>
    <xf numFmtId="0" fontId="4" fillId="6" borderId="0" xfId="0" applyFont="1" applyFill="1" applyAlignment="1">
      <alignment horizontal="right" vertical="center" wrapText="1"/>
    </xf>
    <xf numFmtId="0" fontId="4" fillId="6" borderId="7" xfId="0" applyFont="1" applyFill="1" applyBorder="1" applyAlignment="1">
      <alignment horizontal="right" vertical="center" wrapText="1"/>
    </xf>
    <xf numFmtId="0" fontId="8" fillId="6" borderId="34" xfId="0" applyFont="1" applyFill="1" applyBorder="1" applyAlignment="1">
      <alignment horizontal="center"/>
    </xf>
    <xf numFmtId="0" fontId="8" fillId="6" borderId="35" xfId="0" applyFont="1" applyFill="1" applyBorder="1" applyAlignment="1">
      <alignment horizontal="center"/>
    </xf>
    <xf numFmtId="0" fontId="47" fillId="6" borderId="0" xfId="0" applyFont="1" applyFill="1" applyAlignment="1">
      <alignment horizontal="center" wrapText="1"/>
    </xf>
    <xf numFmtId="0" fontId="26" fillId="7" borderId="3" xfId="0" applyFont="1" applyFill="1" applyBorder="1" applyAlignment="1" applyProtection="1">
      <alignment horizontal="left" vertical="center" indent="1" shrinkToFit="1"/>
      <protection locked="0"/>
    </xf>
    <xf numFmtId="0" fontId="26" fillId="7" borderId="4" xfId="0" applyFont="1" applyFill="1" applyBorder="1" applyAlignment="1" applyProtection="1">
      <alignment horizontal="left" vertical="center" indent="1" shrinkToFit="1"/>
      <protection locked="0"/>
    </xf>
    <xf numFmtId="0" fontId="4" fillId="14" borderId="3" xfId="0" applyFont="1" applyFill="1" applyBorder="1" applyAlignment="1" applyProtection="1">
      <alignment horizontal="center" vertical="center" shrinkToFit="1"/>
      <protection locked="0"/>
    </xf>
    <xf numFmtId="0" fontId="4" fillId="14" borderId="4" xfId="0" applyFont="1" applyFill="1" applyBorder="1" applyAlignment="1" applyProtection="1">
      <alignment horizontal="center" vertical="center" shrinkToFit="1"/>
      <protection locked="0"/>
    </xf>
    <xf numFmtId="0" fontId="26" fillId="18" borderId="3" xfId="0" applyFont="1" applyFill="1" applyBorder="1" applyAlignment="1" applyProtection="1">
      <alignment horizontal="left" vertical="center" wrapText="1" indent="1"/>
      <protection locked="0"/>
    </xf>
    <xf numFmtId="0" fontId="26" fillId="18" borderId="4" xfId="0" applyFont="1" applyFill="1" applyBorder="1" applyAlignment="1" applyProtection="1">
      <alignment horizontal="left" vertical="center" wrapText="1" indent="1"/>
      <protection locked="0"/>
    </xf>
    <xf numFmtId="0" fontId="4" fillId="6" borderId="0" xfId="0" applyFont="1" applyFill="1" applyAlignment="1">
      <alignment horizontal="left" wrapText="1" indent="1"/>
    </xf>
    <xf numFmtId="0" fontId="15" fillId="0" borderId="17"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31" fillId="14" borderId="0" xfId="0" applyFont="1" applyFill="1" applyAlignment="1">
      <alignment horizontal="left" vertical="center"/>
    </xf>
  </cellXfs>
  <cellStyles count="5">
    <cellStyle name="20% - Accent1 2" xfId="3"/>
    <cellStyle name="Normal" xfId="0" builtinId="0"/>
    <cellStyle name="Normal 2" xfId="2"/>
    <cellStyle name="Percent" xfId="1" builtinId="5"/>
    <cellStyle name="Style 1" xfId="4"/>
  </cellStyles>
  <dxfs count="0"/>
  <tableStyles count="0" defaultTableStyle="TableStyleMedium9" defaultPivotStyle="PivotStyleLight16"/>
  <colors>
    <mruColors>
      <color rgb="FFFFFFAF"/>
      <color rgb="FFFEFA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6929</xdr:colOff>
      <xdr:row>2</xdr:row>
      <xdr:rowOff>1</xdr:rowOff>
    </xdr:from>
    <xdr:to>
      <xdr:col>5</xdr:col>
      <xdr:colOff>685802</xdr:colOff>
      <xdr:row>6</xdr:row>
      <xdr:rowOff>131636</xdr:rowOff>
    </xdr:to>
    <xdr:pic>
      <xdr:nvPicPr>
        <xdr:cNvPr id="4" name="Picture 1" descr="NDMark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9274" y="41565"/>
          <a:ext cx="3719946" cy="81050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35</xdr:row>
      <xdr:rowOff>47625</xdr:rowOff>
    </xdr:from>
    <xdr:to>
      <xdr:col>11</xdr:col>
      <xdr:colOff>437221</xdr:colOff>
      <xdr:row>55</xdr:row>
      <xdr:rowOff>47220</xdr:rowOff>
    </xdr:to>
    <xdr:pic>
      <xdr:nvPicPr>
        <xdr:cNvPr id="5" name="Picture 4"/>
        <xdr:cNvPicPr>
          <a:picLocks noChangeAspect="1"/>
        </xdr:cNvPicPr>
      </xdr:nvPicPr>
      <xdr:blipFill>
        <a:blip xmlns:r="http://schemas.openxmlformats.org/officeDocument/2006/relationships" r:embed="rId1"/>
        <a:stretch>
          <a:fillRect/>
        </a:stretch>
      </xdr:blipFill>
      <xdr:spPr>
        <a:xfrm>
          <a:off x="295275" y="6318885"/>
          <a:ext cx="7624786" cy="3504795"/>
        </a:xfrm>
        <a:prstGeom prst="rect">
          <a:avLst/>
        </a:prstGeom>
      </xdr:spPr>
    </xdr:pic>
    <xdr:clientData/>
  </xdr:twoCellAnchor>
  <xdr:twoCellAnchor editAs="oneCell">
    <xdr:from>
      <xdr:col>1</xdr:col>
      <xdr:colOff>47625</xdr:colOff>
      <xdr:row>7</xdr:row>
      <xdr:rowOff>142876</xdr:rowOff>
    </xdr:from>
    <xdr:to>
      <xdr:col>11</xdr:col>
      <xdr:colOff>133252</xdr:colOff>
      <xdr:row>35</xdr:row>
      <xdr:rowOff>19050</xdr:rowOff>
    </xdr:to>
    <xdr:pic>
      <xdr:nvPicPr>
        <xdr:cNvPr id="3" name="Picture 2"/>
        <xdr:cNvPicPr>
          <a:picLocks noChangeAspect="1"/>
        </xdr:cNvPicPr>
      </xdr:nvPicPr>
      <xdr:blipFill>
        <a:blip xmlns:r="http://schemas.openxmlformats.org/officeDocument/2006/relationships" r:embed="rId2"/>
        <a:stretch>
          <a:fillRect/>
        </a:stretch>
      </xdr:blipFill>
      <xdr:spPr>
        <a:xfrm>
          <a:off x="371475" y="895351"/>
          <a:ext cx="7057927" cy="4410074"/>
        </a:xfrm>
        <a:prstGeom prst="rect">
          <a:avLst/>
        </a:prstGeom>
      </xdr:spPr>
    </xdr:pic>
    <xdr:clientData/>
  </xdr:twoCellAnchor>
  <xdr:twoCellAnchor editAs="oneCell">
    <xdr:from>
      <xdr:col>1</xdr:col>
      <xdr:colOff>236220</xdr:colOff>
      <xdr:row>55</xdr:row>
      <xdr:rowOff>137161</xdr:rowOff>
    </xdr:from>
    <xdr:to>
      <xdr:col>11</xdr:col>
      <xdr:colOff>297180</xdr:colOff>
      <xdr:row>62</xdr:row>
      <xdr:rowOff>87111</xdr:rowOff>
    </xdr:to>
    <xdr:pic>
      <xdr:nvPicPr>
        <xdr:cNvPr id="8" name="Picture 7"/>
        <xdr:cNvPicPr>
          <a:picLocks noChangeAspect="1"/>
        </xdr:cNvPicPr>
      </xdr:nvPicPr>
      <xdr:blipFill>
        <a:blip xmlns:r="http://schemas.openxmlformats.org/officeDocument/2006/relationships" r:embed="rId3"/>
        <a:stretch>
          <a:fillRect/>
        </a:stretch>
      </xdr:blipFill>
      <xdr:spPr>
        <a:xfrm>
          <a:off x="571500" y="9288781"/>
          <a:ext cx="7208520" cy="1176770"/>
        </a:xfrm>
        <a:prstGeom prst="rect">
          <a:avLst/>
        </a:prstGeom>
        <a:ln w="44450">
          <a:solidFill>
            <a:schemeClr val="tx1">
              <a:lumMod val="95000"/>
              <a:lumOff val="5000"/>
            </a:schemeClr>
          </a:solidFill>
        </a:ln>
      </xdr:spPr>
    </xdr:pic>
    <xdr:clientData/>
  </xdr:twoCellAnchor>
  <xdr:twoCellAnchor editAs="oneCell">
    <xdr:from>
      <xdr:col>0</xdr:col>
      <xdr:colOff>320040</xdr:colOff>
      <xdr:row>65</xdr:row>
      <xdr:rowOff>152400</xdr:rowOff>
    </xdr:from>
    <xdr:to>
      <xdr:col>2</xdr:col>
      <xdr:colOff>502777</xdr:colOff>
      <xdr:row>67</xdr:row>
      <xdr:rowOff>68547</xdr:rowOff>
    </xdr:to>
    <xdr:pic>
      <xdr:nvPicPr>
        <xdr:cNvPr id="10" name="Picture 9"/>
        <xdr:cNvPicPr>
          <a:picLocks noChangeAspect="1"/>
        </xdr:cNvPicPr>
      </xdr:nvPicPr>
      <xdr:blipFill>
        <a:blip xmlns:r="http://schemas.openxmlformats.org/officeDocument/2006/relationships" r:embed="rId4"/>
        <a:stretch>
          <a:fillRect/>
        </a:stretch>
      </xdr:blipFill>
      <xdr:spPr>
        <a:xfrm>
          <a:off x="320040" y="11247120"/>
          <a:ext cx="1142857" cy="266667"/>
        </a:xfrm>
        <a:prstGeom prst="rect">
          <a:avLst/>
        </a:prstGeom>
      </xdr:spPr>
    </xdr:pic>
    <xdr:clientData/>
  </xdr:twoCellAnchor>
  <xdr:twoCellAnchor editAs="oneCell">
    <xdr:from>
      <xdr:col>1</xdr:col>
      <xdr:colOff>38101</xdr:colOff>
      <xdr:row>65</xdr:row>
      <xdr:rowOff>167641</xdr:rowOff>
    </xdr:from>
    <xdr:to>
      <xdr:col>11</xdr:col>
      <xdr:colOff>449580</xdr:colOff>
      <xdr:row>86</xdr:row>
      <xdr:rowOff>119343</xdr:rowOff>
    </xdr:to>
    <xdr:pic>
      <xdr:nvPicPr>
        <xdr:cNvPr id="12" name="Picture 11"/>
        <xdr:cNvPicPr>
          <a:picLocks noChangeAspect="1"/>
        </xdr:cNvPicPr>
      </xdr:nvPicPr>
      <xdr:blipFill>
        <a:blip xmlns:r="http://schemas.openxmlformats.org/officeDocument/2006/relationships" r:embed="rId5"/>
        <a:stretch>
          <a:fillRect/>
        </a:stretch>
      </xdr:blipFill>
      <xdr:spPr>
        <a:xfrm>
          <a:off x="368301" y="11203941"/>
          <a:ext cx="7548879" cy="3685502"/>
        </a:xfrm>
        <a:prstGeom prst="rect">
          <a:avLst/>
        </a:prstGeom>
        <a:ln>
          <a:noFill/>
        </a:ln>
      </xdr:spPr>
    </xdr:pic>
    <xdr:clientData/>
  </xdr:twoCellAnchor>
  <xdr:twoCellAnchor editAs="oneCell">
    <xdr:from>
      <xdr:col>1</xdr:col>
      <xdr:colOff>205740</xdr:colOff>
      <xdr:row>87</xdr:row>
      <xdr:rowOff>53341</xdr:rowOff>
    </xdr:from>
    <xdr:to>
      <xdr:col>11</xdr:col>
      <xdr:colOff>381489</xdr:colOff>
      <xdr:row>89</xdr:row>
      <xdr:rowOff>106680</xdr:rowOff>
    </xdr:to>
    <xdr:pic>
      <xdr:nvPicPr>
        <xdr:cNvPr id="15" name="Picture 14"/>
        <xdr:cNvPicPr>
          <a:picLocks noChangeAspect="1"/>
        </xdr:cNvPicPr>
      </xdr:nvPicPr>
      <xdr:blipFill>
        <a:blip xmlns:r="http://schemas.openxmlformats.org/officeDocument/2006/relationships" r:embed="rId6"/>
        <a:stretch>
          <a:fillRect/>
        </a:stretch>
      </xdr:blipFill>
      <xdr:spPr>
        <a:xfrm>
          <a:off x="541020" y="14828521"/>
          <a:ext cx="7323309" cy="403859"/>
        </a:xfrm>
        <a:prstGeom prst="rect">
          <a:avLst/>
        </a:prstGeom>
      </xdr:spPr>
    </xdr:pic>
    <xdr:clientData/>
  </xdr:twoCellAnchor>
  <xdr:twoCellAnchor editAs="oneCell">
    <xdr:from>
      <xdr:col>1</xdr:col>
      <xdr:colOff>17780</xdr:colOff>
      <xdr:row>89</xdr:row>
      <xdr:rowOff>78741</xdr:rowOff>
    </xdr:from>
    <xdr:to>
      <xdr:col>11</xdr:col>
      <xdr:colOff>571500</xdr:colOff>
      <xdr:row>97</xdr:row>
      <xdr:rowOff>118537</xdr:rowOff>
    </xdr:to>
    <xdr:pic>
      <xdr:nvPicPr>
        <xdr:cNvPr id="16" name="Picture 15"/>
        <xdr:cNvPicPr>
          <a:picLocks noChangeAspect="1"/>
        </xdr:cNvPicPr>
      </xdr:nvPicPr>
      <xdr:blipFill>
        <a:blip xmlns:r="http://schemas.openxmlformats.org/officeDocument/2006/relationships" r:embed="rId7"/>
        <a:stretch>
          <a:fillRect/>
        </a:stretch>
      </xdr:blipFill>
      <xdr:spPr>
        <a:xfrm>
          <a:off x="347980" y="15382241"/>
          <a:ext cx="7691120" cy="1462196"/>
        </a:xfrm>
        <a:prstGeom prst="rect">
          <a:avLst/>
        </a:prstGeom>
      </xdr:spPr>
    </xdr:pic>
    <xdr:clientData/>
  </xdr:twoCellAnchor>
  <xdr:twoCellAnchor>
    <xdr:from>
      <xdr:col>9</xdr:col>
      <xdr:colOff>673100</xdr:colOff>
      <xdr:row>28</xdr:row>
      <xdr:rowOff>6350</xdr:rowOff>
    </xdr:from>
    <xdr:to>
      <xdr:col>10</xdr:col>
      <xdr:colOff>57150</xdr:colOff>
      <xdr:row>28</xdr:row>
      <xdr:rowOff>139700</xdr:rowOff>
    </xdr:to>
    <xdr:sp macro="" textlink="">
      <xdr:nvSpPr>
        <xdr:cNvPr id="4" name="Rectangle 3"/>
        <xdr:cNvSpPr/>
      </xdr:nvSpPr>
      <xdr:spPr>
        <a:xfrm>
          <a:off x="6553200" y="4838700"/>
          <a:ext cx="476250" cy="1333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b="1">
              <a:solidFill>
                <a:sysClr val="windowText" lastClr="000000"/>
              </a:solidFill>
            </a:rPr>
            <a:t>2018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6929</xdr:colOff>
      <xdr:row>1</xdr:row>
      <xdr:rowOff>1</xdr:rowOff>
    </xdr:from>
    <xdr:to>
      <xdr:col>5</xdr:col>
      <xdr:colOff>685802</xdr:colOff>
      <xdr:row>5</xdr:row>
      <xdr:rowOff>131636</xdr:rowOff>
    </xdr:to>
    <xdr:pic>
      <xdr:nvPicPr>
        <xdr:cNvPr id="2" name="Picture 1" descr="NDMark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59329" y="76201"/>
          <a:ext cx="3940233" cy="985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30</xdr:row>
          <xdr:rowOff>28575</xdr:rowOff>
        </xdr:from>
        <xdr:to>
          <xdr:col>1</xdr:col>
          <xdr:colOff>1295400</xdr:colOff>
          <xdr:row>30</xdr:row>
          <xdr:rowOff>219075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Preparer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xdr:row>
          <xdr:rowOff>276225</xdr:rowOff>
        </xdr:from>
        <xdr:to>
          <xdr:col>1</xdr:col>
          <xdr:colOff>714375</xdr:colOff>
          <xdr:row>32</xdr:row>
          <xdr:rowOff>190500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Budget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xdr:row>
          <xdr:rowOff>28575</xdr:rowOff>
        </xdr:from>
        <xdr:to>
          <xdr:col>1</xdr:col>
          <xdr:colOff>1114425</xdr:colOff>
          <xdr:row>31</xdr:row>
          <xdr:rowOff>200025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Provost Office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xdr:row>
          <xdr:rowOff>9525</xdr:rowOff>
        </xdr:from>
        <xdr:to>
          <xdr:col>1</xdr:col>
          <xdr:colOff>609600</xdr:colOff>
          <xdr:row>33</xdr:row>
          <xdr:rowOff>180975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xdr:row>
          <xdr:rowOff>76200</xdr:rowOff>
        </xdr:from>
        <xdr:to>
          <xdr:col>1</xdr:col>
          <xdr:colOff>1295400</xdr:colOff>
          <xdr:row>29</xdr:row>
          <xdr:rowOff>266700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Business Administrator</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sition%20Management/Forms/New%20Faculty%20Position%20Management%20Form/Tested%20PMFs%20for%20All%20Combos%2005-10-12/Copy%20of%20staff_position_management_form_spm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Description"/>
      <sheetName val="Approval and Funding"/>
      <sheetName val="MEMO"/>
      <sheetName val="Sheet1"/>
      <sheetName val="Sheet2"/>
    </sheetNames>
    <sheetDataSet>
      <sheetData sheetId="0" refreshError="1"/>
      <sheetData sheetId="1" refreshError="1"/>
      <sheetData sheetId="2"/>
      <sheetData sheetId="3">
        <row r="2">
          <cell r="A2" t="str">
            <v xml:space="preserve"> - click box for dropdown arrow -</v>
          </cell>
        </row>
        <row r="3">
          <cell r="A3" t="str">
            <v xml:space="preserve"> - Problems have set solutions clearly defined by policy, guidelines and/or supervisor.</v>
          </cell>
        </row>
        <row r="4">
          <cell r="A4" t="str">
            <v xml:space="preserve"> - Problems are generally operational which require interpretation of information gathered through research and review of set policies, guidelines, precedence, and supervisor.</v>
          </cell>
        </row>
        <row r="5">
          <cell r="A5" t="str">
            <v xml:space="preserve"> - Problems require research and gathering facts from various sources; solutions require specialized knowledge and the ability to conceptualize various possible solutions within a given framework.</v>
          </cell>
        </row>
        <row r="6">
          <cell r="A6" t="str">
            <v xml:space="preserve"> - Problems require conceptual and abstract analysis and are more strategic than operational; solutions may require unconventional and multiple approaches.</v>
          </cell>
        </row>
        <row r="9">
          <cell r="A9" t="str">
            <v xml:space="preserve"> - click box for dropdown arrow -</v>
          </cell>
        </row>
        <row r="10">
          <cell r="A10" t="str">
            <v xml:space="preserve">  - Interprets and executes policy and procedures only.</v>
          </cell>
        </row>
        <row r="11">
          <cell r="A11" t="str">
            <v xml:space="preserve">  - Recommends changes to operating policies and procedures for own unit.</v>
          </cell>
        </row>
        <row r="12">
          <cell r="A12" t="str">
            <v xml:space="preserve">  - Establishes operating policies and procedures for own work unit and interprets, executes, and recommends changes to department policy.</v>
          </cell>
        </row>
        <row r="13">
          <cell r="A13" t="str">
            <v xml:space="preserve">  - Establishes operating policies and procedures for own department and interprets, executes and recommends changes to function policy.</v>
          </cell>
        </row>
        <row r="14">
          <cell r="A14" t="str">
            <v xml:space="preserve">  - Establishes organizational policy for function and interprets, executes, and recommends changes to university wide policy.</v>
          </cell>
        </row>
        <row r="17">
          <cell r="A17" t="str">
            <v xml:space="preserve"> - click box for dropdown arrow -</v>
          </cell>
        </row>
        <row r="18">
          <cell r="A18" t="str">
            <v xml:space="preserve">  - Decisions made and actions taken typically affect only this position.</v>
          </cell>
        </row>
        <row r="19">
          <cell r="A19" t="str">
            <v xml:space="preserve">  - Decisions made and actions taken typically affect a small group of jobs in the immediate area.</v>
          </cell>
        </row>
        <row r="20">
          <cell r="A20" t="str">
            <v xml:space="preserve">  - Decisions made and actions taken typically affect the entire work unit.</v>
          </cell>
        </row>
        <row r="21">
          <cell r="A21" t="str">
            <v xml:space="preserve">  - Decisions made and actions taken typically affect the department.</v>
          </cell>
        </row>
        <row r="22">
          <cell r="A22" t="str">
            <v xml:space="preserve">  - Decisions made and actions taken typically affect the function of college/school.</v>
          </cell>
        </row>
        <row r="23">
          <cell r="A23" t="str">
            <v xml:space="preserve">  - Decisions made and actions taken typically affect the University.</v>
          </cell>
        </row>
        <row r="26">
          <cell r="A26" t="str">
            <v xml:space="preserve"> - click box for dropdown arrow -</v>
          </cell>
        </row>
        <row r="27">
          <cell r="A27" t="str">
            <v xml:space="preserve"> - Has no authority or responsibility for the supervision of staff.</v>
          </cell>
        </row>
        <row r="28">
          <cell r="A28" t="str">
            <v xml:space="preserve"> - Has authority or responsibility for the supervision of student workers only.</v>
          </cell>
        </row>
        <row r="29">
          <cell r="A29" t="str">
            <v xml:space="preserve"> - Has authority or responsibility over staff employees on a regular basis but is not a direct supervisor. May assign, schedule and monitor the work of staff.</v>
          </cell>
        </row>
        <row r="30">
          <cell r="A30" t="str">
            <v xml:space="preserve"> - Has authority or responsibility over two or more full-time staff. Responsible for hiring, terminating, appraising performance or strongly recommending such personnel actions.</v>
          </cell>
        </row>
        <row r="31">
          <cell r="A31" t="str">
            <v xml:space="preserve"> - Has authority or responsibility of a department or program, and typically supervises personnel who have professional responsibility.</v>
          </cell>
        </row>
        <row r="32">
          <cell r="A32" t="str">
            <v xml:space="preserve"> - Has authority or responsibility of a function and typically supervises management personnel and indirectly supervises subordinate staff under this position’s line of authority.</v>
          </cell>
        </row>
        <row r="35">
          <cell r="A35" t="str">
            <v xml:space="preserve"> - click box for dropdown arrow -</v>
          </cell>
        </row>
        <row r="36">
          <cell r="A36" t="str">
            <v xml:space="preserve"> - Receives clear and specific instructions and/or follows standardized instructions or procedures for most tasks with or without ongoing supervision. Work is checked for accuracy, adequacy and adherence to instructions. Employee consults with supervisor on matters not covered in the original instructions or by guidelines.</v>
          </cell>
        </row>
        <row r="37">
          <cell r="A37" t="str">
            <v xml:space="preserve"> - Receives moderate to limited supervision working from objectives set by supervisor. Employee organizes and carries out most assignments in accordance with standard practices, instructions or previous training. Employee handles some unusual situations independently.</v>
          </cell>
        </row>
        <row r="38">
          <cell r="A38" t="str">
            <v xml:space="preserve"> - Receives general direction working from established policies and objectives. Employee plans and carries out assignments and resolves most conflicts that arise. Completed work is checked only to determine feasibility and compatibility with other work, or effectiveness in meeting objectives of the unit.</v>
          </cell>
        </row>
        <row r="39">
          <cell r="A39" t="str">
            <v xml:space="preserve"> - Receives only broad administrative guidance. Assignments are in terms of setting objectives within strategic planning goals. Employee has responsibility for planning, designing and implementing programs, projects and studies and sets goals for a department, function, or college. Approval from higher supervision may be necessary only in terms of financial impact and availability of funds but little reference to detail is discussed with the supervisor.</v>
          </cell>
        </row>
        <row r="42">
          <cell r="A42" t="str">
            <v xml:space="preserve"> - click box for dropdown arrow -</v>
          </cell>
        </row>
        <row r="43">
          <cell r="A43" t="str">
            <v>Less than high school education</v>
          </cell>
        </row>
        <row r="44">
          <cell r="A44" t="str">
            <v>High school diploma or GED</v>
          </cell>
        </row>
        <row r="45">
          <cell r="A45" t="str">
            <v>One year certificate or training from college or technical school</v>
          </cell>
        </row>
        <row r="46">
          <cell r="A46" t="str">
            <v>Associate’s degree or up to 3 years of college or technical school</v>
          </cell>
        </row>
        <row r="47">
          <cell r="A47" t="str">
            <v>Bachelor’s degree (4 years)</v>
          </cell>
        </row>
        <row r="48">
          <cell r="A48" t="str">
            <v>Master’s degree or Bachelor’s degree (5 years) or advanced certification beyond Bachelor’s</v>
          </cell>
        </row>
        <row r="49">
          <cell r="A49" t="str">
            <v>Doctoral degree (Ph.D., J.D., Ed.D.)</v>
          </cell>
        </row>
        <row r="52">
          <cell r="A52" t="str">
            <v xml:space="preserve"> - click box for dropdown arrow -</v>
          </cell>
        </row>
        <row r="53">
          <cell r="A53" t="str">
            <v>None</v>
          </cell>
        </row>
        <row r="54">
          <cell r="A54" t="str">
            <v>1 to 6 months</v>
          </cell>
        </row>
        <row r="55">
          <cell r="A55" t="str">
            <v>6 to 12 months</v>
          </cell>
        </row>
        <row r="56">
          <cell r="A56" t="str">
            <v>1 to 2 years</v>
          </cell>
        </row>
        <row r="57">
          <cell r="A57" t="str">
            <v>3 to 4 years</v>
          </cell>
        </row>
        <row r="58">
          <cell r="A58" t="str">
            <v>5 to 6 years</v>
          </cell>
        </row>
        <row r="59">
          <cell r="A59" t="str">
            <v>7 or more years</v>
          </cell>
        </row>
        <row r="63">
          <cell r="E63" t="str">
            <v xml:space="preserve"> - click box for dropdown arrow -</v>
          </cell>
        </row>
        <row r="64">
          <cell r="E64" t="str">
            <v>EIC1</v>
          </cell>
        </row>
        <row r="65">
          <cell r="E65" t="str">
            <v>EIC2</v>
          </cell>
        </row>
        <row r="66">
          <cell r="E66" t="str">
            <v>EIC3</v>
          </cell>
        </row>
        <row r="67">
          <cell r="E67" t="str">
            <v>NIC1</v>
          </cell>
        </row>
        <row r="68">
          <cell r="E68" t="str">
            <v>NIC2</v>
          </cell>
        </row>
        <row r="69">
          <cell r="E69" t="str">
            <v>NIC3</v>
          </cell>
        </row>
        <row r="70">
          <cell r="E70" t="str">
            <v>M1</v>
          </cell>
        </row>
        <row r="71">
          <cell r="E71" t="str">
            <v>M2</v>
          </cell>
        </row>
        <row r="72">
          <cell r="E72" t="str">
            <v>M3</v>
          </cell>
        </row>
        <row r="73">
          <cell r="E73" t="str">
            <v>M4</v>
          </cell>
        </row>
        <row r="74">
          <cell r="E74" t="str">
            <v>M5</v>
          </cell>
        </row>
        <row r="75">
          <cell r="E75" t="str">
            <v>Faculty</v>
          </cell>
        </row>
        <row r="84">
          <cell r="A84" t="str">
            <v>- click box -</v>
          </cell>
        </row>
        <row r="85">
          <cell r="A85" t="str">
            <v xml:space="preserve">Regular </v>
          </cell>
        </row>
        <row r="86">
          <cell r="A86" t="str">
            <v>Limited Term</v>
          </cell>
        </row>
        <row r="93">
          <cell r="C93" t="str">
            <v>- click box for dropdown arrow -</v>
          </cell>
        </row>
        <row r="94">
          <cell r="C94" t="str">
            <v>- Received approval outside of Budget Working Group from EXECUTIVE OFFICER</v>
          </cell>
        </row>
        <row r="95">
          <cell r="C95" t="str">
            <v>- Received approval during Budget Working Group - Position approved as an add-on</v>
          </cell>
        </row>
        <row r="96">
          <cell r="C96" t="str">
            <v>- No approval required - REPLACEMENT POSITION</v>
          </cell>
        </row>
        <row r="97">
          <cell r="C97" t="str">
            <v>- Received Approval - GRANT/RESTRICTED FUNDED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R82"/>
  <sheetViews>
    <sheetView tabSelected="1" zoomScaleNormal="100" workbookViewId="0">
      <selection activeCell="C1" sqref="C1"/>
    </sheetView>
  </sheetViews>
  <sheetFormatPr defaultColWidth="8.85546875" defaultRowHeight="12.75"/>
  <cols>
    <col min="1" max="1" width="0.5703125" style="94" customWidth="1"/>
    <col min="2" max="2" width="1.42578125" style="94" customWidth="1"/>
    <col min="3" max="3" width="18.140625" style="94" customWidth="1"/>
    <col min="4" max="4" width="15.5703125" style="94" customWidth="1"/>
    <col min="5" max="5" width="14.85546875" style="94" customWidth="1"/>
    <col min="6" max="6" width="14.5703125" style="94" customWidth="1"/>
    <col min="7" max="7" width="17" style="94" customWidth="1"/>
    <col min="8" max="8" width="15.85546875" style="94" customWidth="1"/>
    <col min="9" max="9" width="15.140625" style="94" customWidth="1"/>
    <col min="10" max="10" width="12.5703125" style="94" customWidth="1"/>
    <col min="11" max="11" width="1.5703125" style="94" customWidth="1"/>
    <col min="12" max="12" width="0.5703125" style="94" customWidth="1"/>
    <col min="13" max="13" width="8.85546875" style="94"/>
    <col min="14" max="14" width="10.5703125" style="94" bestFit="1" customWidth="1"/>
    <col min="15" max="16384" width="8.85546875" style="94"/>
  </cols>
  <sheetData>
    <row r="1" spans="2:18" ht="5.25" customHeight="1"/>
    <row r="2" spans="2:18" ht="8.25" customHeight="1">
      <c r="B2" s="9"/>
      <c r="C2" s="9"/>
      <c r="D2" s="9"/>
      <c r="E2" s="9"/>
      <c r="F2" s="9"/>
      <c r="G2" s="9"/>
      <c r="H2" s="9"/>
      <c r="I2" s="9"/>
      <c r="J2" s="9"/>
      <c r="K2" s="9"/>
      <c r="L2" s="9"/>
    </row>
    <row r="3" spans="2:18" ht="27" customHeight="1">
      <c r="B3" s="3"/>
      <c r="C3" s="10"/>
      <c r="D3" s="10"/>
      <c r="E3" s="10"/>
      <c r="F3" s="10"/>
      <c r="G3" s="37" t="s">
        <v>309</v>
      </c>
      <c r="H3" s="10"/>
      <c r="I3" s="10"/>
      <c r="J3" s="10"/>
      <c r="K3" s="37" t="s">
        <v>59</v>
      </c>
      <c r="L3" s="3"/>
      <c r="N3" s="195"/>
    </row>
    <row r="4" spans="2:18" ht="15">
      <c r="B4" s="3"/>
      <c r="C4" s="10"/>
      <c r="D4" s="10"/>
      <c r="E4" s="10"/>
      <c r="F4" s="10"/>
      <c r="G4" s="10"/>
      <c r="H4" s="10"/>
      <c r="I4" s="10"/>
      <c r="J4" s="10"/>
      <c r="K4" s="106" t="s">
        <v>295</v>
      </c>
      <c r="L4" s="3"/>
      <c r="N4" s="195"/>
      <c r="Q4" s="197"/>
      <c r="R4" s="197"/>
    </row>
    <row r="5" spans="2:18">
      <c r="B5" s="3"/>
      <c r="C5" s="10"/>
      <c r="D5" s="10"/>
      <c r="E5" s="10"/>
      <c r="F5" s="10"/>
      <c r="G5" s="10"/>
      <c r="H5" s="10"/>
      <c r="I5" s="10"/>
      <c r="J5" s="10"/>
      <c r="K5" s="24"/>
      <c r="L5" s="3"/>
    </row>
    <row r="6" spans="2:18">
      <c r="B6" s="3"/>
      <c r="C6" s="10"/>
      <c r="D6" s="10"/>
      <c r="E6" s="10"/>
      <c r="F6" s="10"/>
      <c r="G6" s="76" t="s">
        <v>97</v>
      </c>
      <c r="H6" s="10"/>
      <c r="I6" s="10"/>
      <c r="J6" s="10"/>
      <c r="K6" s="10"/>
      <c r="L6" s="3"/>
    </row>
    <row r="7" spans="2:18">
      <c r="B7" s="3"/>
      <c r="C7" s="10"/>
      <c r="D7" s="10"/>
      <c r="E7" s="10"/>
      <c r="F7" s="10"/>
      <c r="G7" s="149"/>
      <c r="H7" s="54" t="s">
        <v>96</v>
      </c>
      <c r="I7" s="10"/>
      <c r="J7" s="10"/>
      <c r="K7" s="10"/>
      <c r="L7" s="3"/>
    </row>
    <row r="8" spans="2:18">
      <c r="B8" s="3"/>
      <c r="C8" s="10"/>
      <c r="D8" s="10"/>
      <c r="E8" s="10"/>
      <c r="F8" s="10"/>
      <c r="G8" s="101"/>
      <c r="H8" s="54" t="s">
        <v>212</v>
      </c>
      <c r="I8" s="10"/>
      <c r="J8" s="10"/>
      <c r="K8" s="10"/>
      <c r="L8" s="3"/>
    </row>
    <row r="9" spans="2:18" ht="5.0999999999999996" customHeight="1">
      <c r="B9" s="3"/>
      <c r="C9" s="10"/>
      <c r="D9" s="10"/>
      <c r="E9" s="10"/>
      <c r="F9" s="10"/>
      <c r="G9" s="10"/>
      <c r="H9" s="10"/>
      <c r="I9" s="10"/>
      <c r="J9" s="10"/>
      <c r="K9" s="10"/>
      <c r="L9" s="3"/>
    </row>
    <row r="10" spans="2:18" ht="18">
      <c r="B10" s="3"/>
      <c r="C10" s="218" t="s">
        <v>68</v>
      </c>
      <c r="D10" s="4"/>
      <c r="E10" s="4"/>
      <c r="F10" s="4"/>
      <c r="G10" s="4"/>
      <c r="H10" s="4"/>
      <c r="I10" s="4"/>
      <c r="J10" s="4"/>
      <c r="K10" s="4"/>
      <c r="L10" s="3"/>
      <c r="O10" s="107"/>
    </row>
    <row r="11" spans="2:18" ht="26.25" customHeight="1">
      <c r="B11" s="3"/>
      <c r="C11" s="151" t="s">
        <v>157</v>
      </c>
      <c r="D11" s="10"/>
      <c r="E11" s="10"/>
      <c r="F11" s="55"/>
      <c r="G11" s="10"/>
      <c r="H11" s="325"/>
      <c r="I11" s="325"/>
      <c r="J11" s="325"/>
      <c r="K11" s="10"/>
      <c r="L11" s="3"/>
    </row>
    <row r="12" spans="2:18" ht="6" customHeight="1" thickBot="1">
      <c r="B12" s="3"/>
      <c r="C12" s="11"/>
      <c r="D12" s="12"/>
      <c r="E12" s="346"/>
      <c r="F12" s="10"/>
      <c r="G12" s="10"/>
      <c r="H12" s="10"/>
      <c r="I12" s="10"/>
      <c r="J12" s="10"/>
      <c r="K12" s="10"/>
      <c r="L12" s="3"/>
      <c r="N12" s="103"/>
    </row>
    <row r="13" spans="2:18" ht="20.100000000000001" customHeight="1" thickBot="1">
      <c r="B13" s="3"/>
      <c r="C13" s="11" t="s">
        <v>5</v>
      </c>
      <c r="D13" s="215" t="s">
        <v>243</v>
      </c>
      <c r="E13" s="346"/>
      <c r="F13" s="10"/>
      <c r="G13" s="10"/>
      <c r="H13" s="15" t="s">
        <v>91</v>
      </c>
      <c r="I13" s="323" t="s">
        <v>19</v>
      </c>
      <c r="J13" s="324"/>
      <c r="K13" s="10"/>
      <c r="L13" s="3"/>
      <c r="N13" s="195"/>
    </row>
    <row r="14" spans="2:18" ht="6.95" customHeight="1" thickBot="1">
      <c r="B14" s="3"/>
      <c r="C14" s="16"/>
      <c r="D14" s="17"/>
      <c r="E14" s="346"/>
      <c r="F14" s="14"/>
      <c r="G14" s="10"/>
      <c r="H14" s="18"/>
      <c r="I14" s="10"/>
      <c r="J14" s="10"/>
      <c r="K14" s="10"/>
      <c r="L14" s="3"/>
    </row>
    <row r="15" spans="2:18" ht="20.100000000000001" customHeight="1" thickBot="1">
      <c r="B15" s="3"/>
      <c r="C15" s="146" t="s">
        <v>47</v>
      </c>
      <c r="D15" s="323" t="s">
        <v>6</v>
      </c>
      <c r="E15" s="324"/>
      <c r="F15" s="14"/>
      <c r="G15" s="10"/>
      <c r="H15" s="15" t="s">
        <v>254</v>
      </c>
      <c r="I15" s="347"/>
      <c r="J15" s="348"/>
      <c r="K15" s="10"/>
      <c r="L15" s="3"/>
    </row>
    <row r="16" spans="2:18" ht="6.95" customHeight="1" thickBot="1">
      <c r="B16" s="3"/>
      <c r="C16" s="16"/>
      <c r="D16" s="20"/>
      <c r="E16" s="20"/>
      <c r="F16" s="14"/>
      <c r="G16" s="10"/>
      <c r="H16" s="15"/>
      <c r="I16" s="15"/>
      <c r="J16" s="15"/>
      <c r="K16" s="10"/>
      <c r="L16" s="3"/>
    </row>
    <row r="17" spans="2:16" ht="20.100000000000001" customHeight="1" thickBot="1">
      <c r="B17" s="3"/>
      <c r="C17" s="333" t="s">
        <v>216</v>
      </c>
      <c r="D17" s="334" t="s">
        <v>201</v>
      </c>
      <c r="E17" s="335"/>
      <c r="F17" s="14"/>
      <c r="G17" s="10"/>
      <c r="H17" s="15" t="s">
        <v>255</v>
      </c>
      <c r="I17" s="347"/>
      <c r="J17" s="348"/>
      <c r="K17" s="10"/>
      <c r="L17" s="3"/>
    </row>
    <row r="18" spans="2:16" ht="6.95" customHeight="1" thickBot="1">
      <c r="B18" s="3"/>
      <c r="C18" s="333"/>
      <c r="D18" s="15"/>
      <c r="E18" s="15"/>
      <c r="F18" s="15"/>
      <c r="G18" s="10"/>
      <c r="H18" s="287"/>
      <c r="I18" s="287"/>
      <c r="J18" s="287"/>
      <c r="K18" s="10"/>
      <c r="L18" s="3"/>
    </row>
    <row r="19" spans="2:16" ht="20.100000000000001" customHeight="1" thickBot="1">
      <c r="B19" s="3"/>
      <c r="C19" s="11" t="s">
        <v>100</v>
      </c>
      <c r="D19" s="323" t="s">
        <v>217</v>
      </c>
      <c r="E19" s="324"/>
      <c r="F19" s="15"/>
      <c r="G19" s="10"/>
      <c r="H19" s="326" t="str">
        <f>TF!H11</f>
        <v/>
      </c>
      <c r="I19" s="326"/>
      <c r="J19" s="326"/>
      <c r="K19" s="10"/>
      <c r="L19" s="3"/>
    </row>
    <row r="20" spans="2:16" ht="6.95" customHeight="1">
      <c r="B20" s="3"/>
      <c r="C20" s="213"/>
      <c r="D20" s="15"/>
      <c r="E20" s="15"/>
      <c r="F20" s="15"/>
      <c r="G20" s="10"/>
      <c r="H20" s="326"/>
      <c r="I20" s="326"/>
      <c r="J20" s="326"/>
      <c r="K20" s="10"/>
      <c r="L20" s="3"/>
    </row>
    <row r="21" spans="2:16" ht="10.35" customHeight="1">
      <c r="B21" s="3"/>
      <c r="C21" s="150" t="s">
        <v>154</v>
      </c>
      <c r="D21" s="20"/>
      <c r="E21" s="20"/>
      <c r="F21" s="14"/>
      <c r="G21" s="10"/>
      <c r="H21" s="326"/>
      <c r="I21" s="326"/>
      <c r="J21" s="326"/>
      <c r="K21" s="10"/>
      <c r="L21" s="3"/>
    </row>
    <row r="22" spans="2:16" ht="21" customHeight="1">
      <c r="B22" s="3"/>
      <c r="C22" s="218" t="s">
        <v>158</v>
      </c>
      <c r="D22" s="4"/>
      <c r="E22" s="4"/>
      <c r="F22" s="4"/>
      <c r="G22" s="4"/>
      <c r="H22" s="4"/>
      <c r="I22" s="4"/>
      <c r="J22" s="4"/>
      <c r="K22" s="4"/>
      <c r="L22" s="3"/>
      <c r="N22" s="95"/>
    </row>
    <row r="23" spans="2:16" ht="14.45" customHeight="1">
      <c r="B23" s="3"/>
      <c r="C23" s="351" t="s">
        <v>155</v>
      </c>
      <c r="D23" s="351"/>
      <c r="E23" s="351"/>
      <c r="F23" s="351"/>
      <c r="G23" s="351"/>
      <c r="H23" s="351"/>
      <c r="I23" s="27"/>
      <c r="J23" s="27"/>
      <c r="K23" s="27"/>
      <c r="L23" s="3"/>
    </row>
    <row r="24" spans="2:16" ht="5.45" customHeight="1" thickBot="1">
      <c r="B24" s="3"/>
      <c r="C24" s="55"/>
      <c r="D24" s="17"/>
      <c r="E24" s="10"/>
      <c r="F24" s="14"/>
      <c r="G24" s="10"/>
      <c r="H24" s="17"/>
      <c r="I24" s="148"/>
      <c r="J24" s="10"/>
      <c r="K24" s="10"/>
      <c r="L24" s="3"/>
      <c r="N24" s="95"/>
    </row>
    <row r="25" spans="2:16" s="95" customFormat="1" ht="18.600000000000001" customHeight="1" thickBot="1">
      <c r="B25" s="47"/>
      <c r="C25" s="19"/>
      <c r="D25" s="48"/>
      <c r="E25" s="15" t="s">
        <v>79</v>
      </c>
      <c r="F25" s="312"/>
      <c r="G25" s="56"/>
      <c r="H25" s="207"/>
      <c r="I25" s="177" t="s">
        <v>203</v>
      </c>
      <c r="J25" s="322">
        <v>2018</v>
      </c>
      <c r="K25" s="14"/>
      <c r="L25" s="49"/>
      <c r="N25" s="94"/>
    </row>
    <row r="26" spans="2:16" ht="6" customHeight="1" thickBot="1">
      <c r="B26" s="3"/>
      <c r="C26" s="14"/>
      <c r="D26" s="17"/>
      <c r="E26" s="24"/>
      <c r="F26" s="14"/>
      <c r="G26" s="10"/>
      <c r="H26" s="24"/>
      <c r="I26" s="148"/>
      <c r="J26" s="10"/>
      <c r="K26" s="10"/>
      <c r="L26" s="3"/>
    </row>
    <row r="27" spans="2:16" s="95" customFormat="1" ht="18.600000000000001" customHeight="1" thickBot="1">
      <c r="B27" s="47"/>
      <c r="C27" s="19"/>
      <c r="D27" s="48"/>
      <c r="E27" s="15" t="s">
        <v>80</v>
      </c>
      <c r="F27" s="349"/>
      <c r="G27" s="350"/>
      <c r="H27" s="56"/>
      <c r="I27" s="148"/>
      <c r="J27" s="148"/>
      <c r="K27" s="10"/>
      <c r="L27" s="49"/>
      <c r="N27" s="96"/>
    </row>
    <row r="28" spans="2:16" ht="16.350000000000001" customHeight="1">
      <c r="B28" s="3"/>
      <c r="C28" s="144" t="s">
        <v>153</v>
      </c>
      <c r="D28" s="17"/>
      <c r="E28" s="10"/>
      <c r="F28" s="14"/>
      <c r="G28" s="10"/>
      <c r="H28" s="17"/>
      <c r="I28" s="147"/>
      <c r="J28" s="10"/>
      <c r="K28" s="10"/>
      <c r="L28" s="3"/>
      <c r="N28" s="96"/>
      <c r="P28" s="205"/>
    </row>
    <row r="29" spans="2:16" ht="20.25" customHeight="1">
      <c r="B29" s="3"/>
      <c r="C29" s="218" t="s">
        <v>281</v>
      </c>
      <c r="D29" s="4"/>
      <c r="E29" s="4"/>
      <c r="F29" s="4"/>
      <c r="G29" s="4"/>
      <c r="H29" s="4"/>
      <c r="I29" s="4"/>
      <c r="J29" s="4"/>
      <c r="K29" s="4"/>
      <c r="L29" s="3"/>
      <c r="N29" s="96"/>
    </row>
    <row r="30" spans="2:16" s="96" customFormat="1" ht="26.25" customHeight="1">
      <c r="B30" s="21"/>
      <c r="C30" s="291" t="s">
        <v>194</v>
      </c>
      <c r="D30" s="12"/>
      <c r="E30" s="12"/>
      <c r="F30" s="12"/>
      <c r="G30" s="12"/>
      <c r="H30" s="325" t="str">
        <f>TF!H55</f>
        <v>***  CANNOT CREATE POSITION WITHOUT A LABOR DISTRIBUTION FOP AND AMOUNT ***</v>
      </c>
      <c r="I30" s="325"/>
      <c r="J30" s="325"/>
      <c r="K30" s="12"/>
      <c r="L30" s="21"/>
      <c r="N30" s="124"/>
    </row>
    <row r="31" spans="2:16" s="96" customFormat="1" ht="13.5" thickBot="1">
      <c r="B31" s="21"/>
      <c r="C31" s="11" t="s">
        <v>78</v>
      </c>
      <c r="D31" s="109" t="s">
        <v>61</v>
      </c>
      <c r="E31" s="109" t="s">
        <v>61</v>
      </c>
      <c r="F31" s="109" t="s">
        <v>61</v>
      </c>
      <c r="G31" s="109" t="s">
        <v>62</v>
      </c>
      <c r="H31" s="109" t="s">
        <v>61</v>
      </c>
      <c r="I31" s="109" t="s">
        <v>63</v>
      </c>
      <c r="J31" s="268"/>
      <c r="K31" s="12"/>
      <c r="L31" s="21"/>
    </row>
    <row r="32" spans="2:16" s="96" customFormat="1" ht="16.350000000000001" customHeight="1" thickBot="1">
      <c r="B32" s="21"/>
      <c r="C32" s="22"/>
      <c r="D32" s="13" t="s">
        <v>48</v>
      </c>
      <c r="E32" s="13" t="s">
        <v>0</v>
      </c>
      <c r="F32" s="13" t="s">
        <v>1</v>
      </c>
      <c r="G32" s="13" t="s">
        <v>49</v>
      </c>
      <c r="H32" s="13" t="s">
        <v>51</v>
      </c>
      <c r="I32" s="13" t="s">
        <v>52</v>
      </c>
      <c r="J32" s="268"/>
      <c r="K32" s="12"/>
      <c r="L32" s="21"/>
      <c r="N32" s="124"/>
    </row>
    <row r="33" spans="2:15" s="96" customFormat="1" ht="19.350000000000001" customHeight="1" thickBot="1">
      <c r="B33" s="21"/>
      <c r="C33" s="23" t="s">
        <v>53</v>
      </c>
      <c r="D33" s="209"/>
      <c r="E33" s="209"/>
      <c r="F33" s="209"/>
      <c r="G33" s="209"/>
      <c r="H33" s="214"/>
      <c r="I33" s="211" t="str">
        <f>IF(H33&gt;0,ROUND((H33/(SUM($H$33:$H$37))),4)," ")</f>
        <v xml:space="preserve"> </v>
      </c>
      <c r="J33" s="268"/>
      <c r="K33" s="12"/>
      <c r="L33" s="21"/>
    </row>
    <row r="34" spans="2:15" s="96" customFormat="1" ht="19.350000000000001" customHeight="1" thickBot="1">
      <c r="B34" s="21"/>
      <c r="C34" s="23" t="s">
        <v>54</v>
      </c>
      <c r="D34" s="209"/>
      <c r="E34" s="209"/>
      <c r="F34" s="209"/>
      <c r="G34" s="209"/>
      <c r="H34" s="214"/>
      <c r="I34" s="211" t="str">
        <f>IF(H34&gt;0,ROUND((H34/(SUM($H$33:$H$37))),4)," ")</f>
        <v xml:space="preserve"> </v>
      </c>
      <c r="J34" s="268"/>
      <c r="K34" s="12"/>
      <c r="L34" s="21"/>
    </row>
    <row r="35" spans="2:15" s="96" customFormat="1" ht="19.350000000000001" customHeight="1" thickBot="1">
      <c r="B35" s="21"/>
      <c r="C35" s="23" t="s">
        <v>55</v>
      </c>
      <c r="D35" s="209"/>
      <c r="E35" s="209"/>
      <c r="F35" s="209"/>
      <c r="G35" s="209"/>
      <c r="H35" s="210"/>
      <c r="I35" s="211" t="str">
        <f>IF(H35&gt;0,ROUND((H35/(SUM($H$33:$H$37))),4)," ")</f>
        <v xml:space="preserve"> </v>
      </c>
      <c r="J35" s="268"/>
      <c r="K35" s="12"/>
      <c r="L35" s="21"/>
    </row>
    <row r="36" spans="2:15" s="96" customFormat="1" ht="19.350000000000001" customHeight="1" thickBot="1">
      <c r="B36" s="21"/>
      <c r="C36" s="23" t="s">
        <v>56</v>
      </c>
      <c r="D36" s="209"/>
      <c r="E36" s="209"/>
      <c r="F36" s="209"/>
      <c r="G36" s="209"/>
      <c r="H36" s="210"/>
      <c r="I36" s="211" t="str">
        <f>IF(H36&gt;0,ROUND((H36/(SUM($H$33:$H$37))),4)," ")</f>
        <v xml:space="preserve"> </v>
      </c>
      <c r="J36" s="268"/>
      <c r="K36" s="12"/>
      <c r="L36" s="21"/>
      <c r="N36" s="94"/>
    </row>
    <row r="37" spans="2:15" s="96" customFormat="1" ht="19.350000000000001" customHeight="1" thickBot="1">
      <c r="B37" s="21"/>
      <c r="C37" s="23" t="s">
        <v>57</v>
      </c>
      <c r="D37" s="209"/>
      <c r="E37" s="209"/>
      <c r="F37" s="209"/>
      <c r="G37" s="209"/>
      <c r="H37" s="210"/>
      <c r="I37" s="211" t="str">
        <f>IF(H37&gt;0,ROUND((H37/(SUM($H$33:$H$37))),4)," ")</f>
        <v xml:space="preserve"> </v>
      </c>
      <c r="J37" s="268"/>
      <c r="K37" s="12"/>
      <c r="L37" s="21"/>
    </row>
    <row r="38" spans="2:15" s="96" customFormat="1" ht="19.350000000000001" customHeight="1" thickBot="1">
      <c r="B38" s="21"/>
      <c r="C38" s="342" t="s">
        <v>109</v>
      </c>
      <c r="D38" s="343"/>
      <c r="E38" s="343"/>
      <c r="F38" s="343"/>
      <c r="G38" s="344"/>
      <c r="H38" s="79">
        <f>SUM(H33:H37)</f>
        <v>0</v>
      </c>
      <c r="I38" s="80">
        <f>SUM(I33:I37)</f>
        <v>0</v>
      </c>
      <c r="J38" s="268"/>
      <c r="K38" s="12"/>
      <c r="L38" s="21"/>
    </row>
    <row r="39" spans="2:15" s="96" customFormat="1" ht="6" customHeight="1">
      <c r="B39" s="21"/>
      <c r="C39" s="26"/>
      <c r="D39" s="19"/>
      <c r="E39" s="19"/>
      <c r="F39" s="19"/>
      <c r="G39" s="19"/>
      <c r="H39" s="91"/>
      <c r="I39" s="91"/>
      <c r="J39" s="91"/>
      <c r="K39" s="27"/>
      <c r="L39" s="21"/>
      <c r="N39" s="94"/>
    </row>
    <row r="40" spans="2:15" ht="3" customHeight="1">
      <c r="B40" s="3"/>
      <c r="C40" s="14"/>
      <c r="D40" s="345" t="s">
        <v>298</v>
      </c>
      <c r="E40" s="14"/>
      <c r="F40" s="345" t="s">
        <v>299</v>
      </c>
      <c r="G40" s="27"/>
      <c r="H40" s="345" t="s">
        <v>300</v>
      </c>
      <c r="I40" s="27"/>
      <c r="J40" s="27"/>
      <c r="K40" s="27"/>
      <c r="L40" s="3"/>
    </row>
    <row r="41" spans="2:15" ht="14.45" customHeight="1">
      <c r="B41" s="3"/>
      <c r="C41" s="14"/>
      <c r="D41" s="345"/>
      <c r="E41" s="14"/>
      <c r="F41" s="345"/>
      <c r="G41" s="27"/>
      <c r="H41" s="345"/>
      <c r="I41" s="27"/>
      <c r="J41" s="29" t="s">
        <v>70</v>
      </c>
      <c r="K41" s="27"/>
      <c r="L41" s="3"/>
    </row>
    <row r="42" spans="2:15" s="97" customFormat="1" ht="28.35" customHeight="1">
      <c r="B42" s="30"/>
      <c r="C42" s="36"/>
      <c r="D42" s="345"/>
      <c r="E42" s="288">
        <f>SUMIF($D$33:$D$37,"&lt;199000",$H$33:$H$37)</f>
        <v>0</v>
      </c>
      <c r="F42" s="345"/>
      <c r="G42" s="288">
        <f>ROUND(E42*J42,0)</f>
        <v>0</v>
      </c>
      <c r="H42" s="345"/>
      <c r="I42" s="288">
        <f>E42+G42</f>
        <v>0</v>
      </c>
      <c r="J42" s="289">
        <f>VLOOKUP(TF!$M$13,TF!$G$29:$O$41,8)</f>
        <v>0.248</v>
      </c>
      <c r="K42" s="31"/>
      <c r="L42" s="30"/>
      <c r="N42" s="94"/>
      <c r="O42" s="203"/>
    </row>
    <row r="43" spans="2:15" ht="4.3499999999999996" customHeight="1">
      <c r="B43" s="3"/>
      <c r="C43" s="14"/>
      <c r="D43" s="35"/>
      <c r="E43" s="34"/>
      <c r="F43" s="35"/>
      <c r="G43" s="35"/>
      <c r="H43" s="35"/>
      <c r="I43" s="35"/>
      <c r="J43" s="14"/>
      <c r="K43" s="27"/>
      <c r="L43" s="3"/>
    </row>
    <row r="44" spans="2:15" ht="5.0999999999999996" customHeight="1" thickBot="1">
      <c r="B44" s="3"/>
      <c r="C44" s="14"/>
      <c r="D44" s="14"/>
      <c r="E44" s="15"/>
      <c r="F44" s="28"/>
      <c r="G44" s="33"/>
      <c r="H44" s="14"/>
      <c r="I44" s="14"/>
      <c r="J44" s="14"/>
      <c r="K44" s="14"/>
      <c r="L44" s="3"/>
    </row>
    <row r="45" spans="2:15" ht="15" customHeight="1">
      <c r="B45" s="3"/>
      <c r="C45" s="332" t="s">
        <v>161</v>
      </c>
      <c r="D45" s="336"/>
      <c r="E45" s="337"/>
      <c r="F45" s="337"/>
      <c r="G45" s="337"/>
      <c r="H45" s="337"/>
      <c r="I45" s="337"/>
      <c r="J45" s="338"/>
      <c r="K45" s="14"/>
      <c r="L45" s="3"/>
    </row>
    <row r="46" spans="2:15" ht="35.450000000000003" customHeight="1" thickBot="1">
      <c r="B46" s="3"/>
      <c r="C46" s="332"/>
      <c r="D46" s="339"/>
      <c r="E46" s="340"/>
      <c r="F46" s="340"/>
      <c r="G46" s="340"/>
      <c r="H46" s="340"/>
      <c r="I46" s="340"/>
      <c r="J46" s="341"/>
      <c r="K46" s="14"/>
      <c r="L46" s="3"/>
    </row>
    <row r="47" spans="2:15" ht="6" customHeight="1">
      <c r="B47" s="3"/>
      <c r="C47" s="14"/>
      <c r="D47" s="14"/>
      <c r="E47" s="14"/>
      <c r="F47" s="14"/>
      <c r="G47" s="14"/>
      <c r="H47" s="14"/>
      <c r="I47" s="14"/>
      <c r="J47" s="14"/>
      <c r="K47" s="14"/>
      <c r="L47" s="3"/>
      <c r="N47" s="96"/>
    </row>
    <row r="48" spans="2:15" ht="21" customHeight="1">
      <c r="B48" s="3"/>
      <c r="C48" s="218" t="s">
        <v>301</v>
      </c>
      <c r="D48" s="4"/>
      <c r="E48" s="4"/>
      <c r="F48" s="4"/>
      <c r="G48" s="4"/>
      <c r="H48" s="4"/>
      <c r="I48" s="4"/>
      <c r="J48" s="4"/>
      <c r="K48" s="4"/>
      <c r="L48" s="3"/>
      <c r="N48" s="96"/>
    </row>
    <row r="49" spans="2:14" ht="14.45" customHeight="1">
      <c r="B49" s="3"/>
      <c r="C49" s="145" t="s">
        <v>151</v>
      </c>
      <c r="D49" s="14"/>
      <c r="E49" s="14"/>
      <c r="F49" s="14"/>
      <c r="G49" s="14"/>
      <c r="H49" s="14"/>
      <c r="I49" s="14"/>
      <c r="J49" s="14"/>
      <c r="K49" s="14"/>
      <c r="L49" s="3"/>
    </row>
    <row r="50" spans="2:14" ht="4.3499999999999996" customHeight="1" thickBot="1">
      <c r="B50" s="3"/>
      <c r="C50" s="145"/>
      <c r="D50" s="14"/>
      <c r="E50" s="14"/>
      <c r="F50" s="14"/>
      <c r="G50" s="14"/>
      <c r="H50" s="14"/>
      <c r="I50" s="14"/>
      <c r="J50" s="14"/>
      <c r="K50" s="14"/>
      <c r="L50" s="3"/>
      <c r="N50" s="98"/>
    </row>
    <row r="51" spans="2:14" s="96" customFormat="1" ht="18.600000000000001" customHeight="1" thickBot="1">
      <c r="B51" s="21"/>
      <c r="C51" s="15" t="s">
        <v>82</v>
      </c>
      <c r="D51" s="328"/>
      <c r="E51" s="329"/>
      <c r="F51" s="19"/>
      <c r="G51" s="19"/>
      <c r="H51" s="15" t="s">
        <v>83</v>
      </c>
      <c r="I51" s="328"/>
      <c r="J51" s="329"/>
      <c r="K51" s="19"/>
      <c r="L51" s="21"/>
      <c r="N51" s="98"/>
    </row>
    <row r="52" spans="2:14" s="96" customFormat="1" ht="18.600000000000001" customHeight="1" thickBot="1">
      <c r="B52" s="21"/>
      <c r="C52" s="15" t="s">
        <v>81</v>
      </c>
      <c r="D52" s="330"/>
      <c r="E52" s="331"/>
      <c r="F52" s="19"/>
      <c r="G52" s="19"/>
      <c r="H52" s="15" t="s">
        <v>81</v>
      </c>
      <c r="I52" s="330"/>
      <c r="J52" s="331"/>
      <c r="K52" s="19"/>
      <c r="L52" s="21"/>
      <c r="N52" s="94"/>
    </row>
    <row r="53" spans="2:14" s="96" customFormat="1" ht="8.4499999999999993" customHeight="1">
      <c r="B53" s="21"/>
      <c r="C53" s="15"/>
      <c r="D53" s="19"/>
      <c r="E53" s="19"/>
      <c r="F53" s="19"/>
      <c r="G53" s="19"/>
      <c r="H53" s="15"/>
      <c r="I53" s="19"/>
      <c r="J53" s="19"/>
      <c r="K53" s="19"/>
      <c r="L53" s="21"/>
      <c r="N53" s="98"/>
    </row>
    <row r="54" spans="2:14" s="96" customFormat="1" ht="21" customHeight="1">
      <c r="B54" s="21"/>
      <c r="C54" s="218" t="s">
        <v>302</v>
      </c>
      <c r="D54" s="219"/>
      <c r="E54" s="219"/>
      <c r="F54" s="219"/>
      <c r="G54" s="219"/>
      <c r="H54" s="219"/>
      <c r="I54" s="219"/>
      <c r="J54" s="219"/>
      <c r="K54" s="219"/>
      <c r="L54" s="21"/>
      <c r="N54" s="97"/>
    </row>
    <row r="55" spans="2:14" s="96" customFormat="1" ht="6" customHeight="1" thickBot="1">
      <c r="B55" s="21"/>
      <c r="C55" s="223"/>
      <c r="D55" s="224"/>
      <c r="E55" s="224"/>
      <c r="F55" s="224"/>
      <c r="G55" s="224"/>
      <c r="H55" s="224"/>
      <c r="I55" s="224"/>
      <c r="J55" s="224"/>
      <c r="K55" s="224"/>
      <c r="L55" s="21"/>
      <c r="N55" s="97"/>
    </row>
    <row r="56" spans="2:14" s="96" customFormat="1" ht="30" customHeight="1" thickBot="1">
      <c r="B56" s="21"/>
      <c r="C56" s="225" t="s">
        <v>72</v>
      </c>
      <c r="D56" s="317"/>
      <c r="E56" s="234" t="s">
        <v>276</v>
      </c>
      <c r="F56" s="224"/>
      <c r="G56" s="224"/>
      <c r="H56" s="224"/>
      <c r="I56" s="224"/>
      <c r="J56" s="224"/>
      <c r="K56" s="224"/>
      <c r="L56" s="21"/>
      <c r="N56" s="97"/>
    </row>
    <row r="57" spans="2:14" s="96" customFormat="1" ht="3.75" customHeight="1">
      <c r="B57" s="21"/>
      <c r="C57" s="223"/>
      <c r="D57" s="224"/>
      <c r="E57" s="224"/>
      <c r="F57" s="224"/>
      <c r="G57" s="224"/>
      <c r="H57" s="224"/>
      <c r="I57" s="224"/>
      <c r="J57" s="224"/>
      <c r="K57" s="224"/>
      <c r="L57" s="21"/>
      <c r="N57" s="97"/>
    </row>
    <row r="58" spans="2:14" s="98" customFormat="1" ht="20.25" customHeight="1">
      <c r="B58" s="52"/>
      <c r="C58" s="230" t="s">
        <v>160</v>
      </c>
      <c r="D58" s="136"/>
      <c r="E58" s="53"/>
      <c r="F58" s="53"/>
      <c r="G58" s="53"/>
      <c r="H58" s="53"/>
      <c r="I58" s="53"/>
      <c r="J58" s="53"/>
      <c r="K58" s="53"/>
      <c r="L58" s="52"/>
    </row>
    <row r="59" spans="2:14" ht="3.6" customHeight="1">
      <c r="B59" s="3"/>
      <c r="C59" s="7"/>
      <c r="D59" s="7"/>
      <c r="E59" s="8"/>
      <c r="F59" s="8"/>
      <c r="G59" s="8"/>
      <c r="H59" s="8"/>
      <c r="I59" s="8"/>
      <c r="J59" s="8"/>
      <c r="K59" s="8"/>
      <c r="L59" s="3"/>
    </row>
    <row r="60" spans="2:14" s="98" customFormat="1" ht="15" customHeight="1">
      <c r="B60" s="52"/>
      <c r="C60" s="104" t="s">
        <v>204</v>
      </c>
      <c r="D60" s="204" t="str">
        <f>TF!$G$17</f>
        <v>FN</v>
      </c>
      <c r="E60" s="53"/>
      <c r="F60" s="53"/>
      <c r="G60" s="104" t="s">
        <v>206</v>
      </c>
      <c r="H60" s="327" t="str">
        <f>TF!$G$15</f>
        <v>FT Non TR Non-Instr 9/12 Faculty</v>
      </c>
      <c r="I60" s="327"/>
      <c r="J60" s="327"/>
      <c r="K60" s="53"/>
      <c r="L60" s="52"/>
    </row>
    <row r="61" spans="2:14" s="98" customFormat="1" ht="2.4500000000000002" customHeight="1">
      <c r="B61" s="52"/>
      <c r="C61" s="53"/>
      <c r="D61" s="53"/>
      <c r="E61" s="53"/>
      <c r="F61" s="53"/>
      <c r="G61" s="53"/>
      <c r="H61" s="53"/>
      <c r="I61" s="53"/>
      <c r="J61" s="53"/>
      <c r="K61" s="53"/>
      <c r="L61" s="52"/>
    </row>
    <row r="62" spans="2:14" s="98" customFormat="1" ht="15.6" customHeight="1">
      <c r="B62" s="52"/>
      <c r="C62" s="104" t="s">
        <v>205</v>
      </c>
      <c r="D62" s="327" t="str">
        <f>TF!G19</f>
        <v>F0003 - Administrative Faculty</v>
      </c>
      <c r="E62" s="327"/>
      <c r="F62" s="327"/>
      <c r="G62" s="104"/>
      <c r="H62" s="327"/>
      <c r="I62" s="327"/>
      <c r="J62" s="327"/>
      <c r="K62" s="53"/>
      <c r="L62" s="52"/>
    </row>
    <row r="63" spans="2:14" s="98" customFormat="1" ht="2.25" customHeight="1">
      <c r="B63" s="52"/>
      <c r="C63" s="53"/>
      <c r="D63" s="53"/>
      <c r="E63" s="53"/>
      <c r="F63" s="53"/>
      <c r="G63" s="53"/>
      <c r="H63" s="53"/>
      <c r="I63" s="53"/>
      <c r="J63" s="53"/>
      <c r="K63" s="53"/>
      <c r="L63" s="52"/>
    </row>
    <row r="64" spans="2:14" s="96" customFormat="1" ht="5.25" customHeight="1">
      <c r="B64" s="21"/>
      <c r="C64" s="153"/>
      <c r="D64" s="208"/>
      <c r="E64" s="51"/>
      <c r="F64" s="108"/>
      <c r="G64" s="108"/>
      <c r="H64" s="108"/>
      <c r="I64" s="226"/>
      <c r="J64" s="226"/>
      <c r="K64" s="50"/>
      <c r="L64" s="21"/>
    </row>
    <row r="65" spans="2:14" s="96" customFormat="1" ht="21" customHeight="1">
      <c r="B65" s="21"/>
      <c r="C65" s="218" t="s">
        <v>303</v>
      </c>
      <c r="D65" s="219"/>
      <c r="E65" s="219"/>
      <c r="F65" s="219"/>
      <c r="G65" s="219"/>
      <c r="H65" s="219"/>
      <c r="I65" s="219"/>
      <c r="J65" s="219"/>
      <c r="K65" s="219"/>
      <c r="L65" s="21"/>
      <c r="N65" s="97"/>
    </row>
    <row r="66" spans="2:14" s="96" customFormat="1" ht="3" customHeight="1">
      <c r="B66" s="21"/>
      <c r="C66" s="223"/>
      <c r="D66" s="224"/>
      <c r="E66" s="224"/>
      <c r="F66" s="224"/>
      <c r="G66" s="224"/>
      <c r="H66" s="224"/>
      <c r="I66" s="224"/>
      <c r="J66" s="224"/>
      <c r="K66" s="224"/>
      <c r="L66" s="21"/>
      <c r="N66" s="97"/>
    </row>
    <row r="67" spans="2:14" s="96" customFormat="1" ht="15.75" customHeight="1">
      <c r="B67" s="21"/>
      <c r="C67" s="228" t="s">
        <v>297</v>
      </c>
      <c r="D67" s="208"/>
      <c r="E67" s="51"/>
      <c r="F67" s="108"/>
      <c r="G67" s="217"/>
      <c r="H67" s="217"/>
      <c r="I67" s="222"/>
      <c r="J67" s="216"/>
      <c r="K67" s="50"/>
      <c r="L67" s="21"/>
    </row>
    <row r="68" spans="2:14" s="96" customFormat="1" ht="15" customHeight="1">
      <c r="B68" s="21"/>
      <c r="C68" s="229" t="s">
        <v>277</v>
      </c>
      <c r="D68" s="208"/>
      <c r="E68" s="51"/>
      <c r="F68" s="108"/>
      <c r="G68" s="108"/>
      <c r="H68" s="108"/>
      <c r="I68" s="222"/>
      <c r="J68" s="216"/>
      <c r="K68" s="50"/>
      <c r="L68" s="21"/>
    </row>
    <row r="69" spans="2:14" ht="3.6" customHeight="1">
      <c r="B69" s="3"/>
      <c r="C69" s="8"/>
      <c r="D69" s="8"/>
      <c r="E69" s="8"/>
      <c r="F69" s="8"/>
      <c r="G69" s="8"/>
      <c r="H69" s="8"/>
      <c r="I69" s="8"/>
      <c r="J69" s="8"/>
      <c r="K69" s="8"/>
      <c r="L69" s="3"/>
    </row>
    <row r="70" spans="2:14" ht="6" customHeight="1">
      <c r="B70" s="9"/>
      <c r="C70" s="9"/>
      <c r="D70" s="9"/>
      <c r="E70" s="9"/>
      <c r="F70" s="9"/>
      <c r="G70" s="9"/>
      <c r="H70" s="9"/>
      <c r="I70" s="9"/>
      <c r="J70" s="9"/>
      <c r="K70" s="9"/>
      <c r="L70" s="9"/>
    </row>
    <row r="71" spans="2:14">
      <c r="B71" s="308" t="s">
        <v>308</v>
      </c>
    </row>
    <row r="80" spans="2:14">
      <c r="C80" s="107"/>
    </row>
    <row r="82" spans="3:3">
      <c r="C82" s="107"/>
    </row>
  </sheetData>
  <sheetProtection algorithmName="SHA-512" hashValue="Sp8KZS5WPG4N5QAvYPXWQMUguP1Jg+mLmxkdxnmsiB0k9Yu0i6ERrlpoU8/WLeCSOaoT138vWYND2ZZNo0mU8g==" saltValue="8KM4zFjUSNs2ufgDxO+qqA==" spinCount="100000" sheet="1" objects="1" scenarios="1"/>
  <mergeCells count="26">
    <mergeCell ref="C45:C46"/>
    <mergeCell ref="C17:C18"/>
    <mergeCell ref="D17:E17"/>
    <mergeCell ref="D45:J46"/>
    <mergeCell ref="H11:J11"/>
    <mergeCell ref="C38:G38"/>
    <mergeCell ref="F40:F42"/>
    <mergeCell ref="H40:H42"/>
    <mergeCell ref="D40:D42"/>
    <mergeCell ref="D19:E19"/>
    <mergeCell ref="E12:E14"/>
    <mergeCell ref="I17:J17"/>
    <mergeCell ref="I15:J15"/>
    <mergeCell ref="D15:E15"/>
    <mergeCell ref="F27:G27"/>
    <mergeCell ref="C23:H23"/>
    <mergeCell ref="I13:J13"/>
    <mergeCell ref="H30:J30"/>
    <mergeCell ref="H19:J21"/>
    <mergeCell ref="D62:F62"/>
    <mergeCell ref="H60:J60"/>
    <mergeCell ref="H62:J62"/>
    <mergeCell ref="D51:E51"/>
    <mergeCell ref="D52:E52"/>
    <mergeCell ref="I51:J51"/>
    <mergeCell ref="I52:J52"/>
  </mergeCells>
  <dataValidations count="1">
    <dataValidation type="list" allowBlank="1" showInputMessage="1" showErrorMessage="1" sqref="D21:E21">
      <formula1>$F$6:$F$10</formula1>
    </dataValidation>
  </dataValidations>
  <printOptions horizontalCentered="1"/>
  <pageMargins left="0.1" right="0.1" top="0.1" bottom="0.1" header="0.3" footer="0.1"/>
  <pageSetup scale="81"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 Down Selections" prompt="Select from drop down list">
          <x14:formula1>
            <xm:f>TF!$B$7:$B$9</xm:f>
          </x14:formula1>
          <xm:sqref>D13</xm:sqref>
        </x14:dataValidation>
        <x14:dataValidation type="list" allowBlank="1" showInputMessage="1" showErrorMessage="1">
          <x14:formula1>
            <xm:f>TF!$B$13:$B$16</xm:f>
          </x14:formula1>
          <xm:sqref>D16:E16</xm:sqref>
        </x14:dataValidation>
        <x14:dataValidation type="list" allowBlank="1" showInputMessage="1" showErrorMessage="1" error="Please select from the Drop Down Selections" prompt="Select from drop down list">
          <x14:formula1>
            <xm:f>TF!$B$12:$B$16</xm:f>
          </x14:formula1>
          <xm:sqref>D15:E15</xm:sqref>
        </x14:dataValidation>
        <x14:dataValidation type="list" allowBlank="1" showInputMessage="1" showErrorMessage="1" error="Please select from the Drop Down Selections" prompt="Select from drop down list">
          <x14:formula1>
            <xm:f>TF!$C$7:$C$9</xm:f>
          </x14:formula1>
          <xm:sqref>D17:E17</xm:sqref>
        </x14:dataValidation>
        <x14:dataValidation type="list" allowBlank="1" showInputMessage="1" showErrorMessage="1" error="Please select from the Drop Down Selections" prompt="Select from drop down list">
          <x14:formula1>
            <xm:f>TF!$C$12:$C$14</xm:f>
          </x14:formula1>
          <xm:sqref>D19:E19</xm:sqref>
        </x14:dataValidation>
        <x14:dataValidation type="list" allowBlank="1" showInputMessage="1" showErrorMessage="1" error="Please select from the Drop Down Selections" prompt="Select from drop down list">
          <x14:formula1>
            <xm:f>TF!$B$19:$B$33</xm:f>
          </x14:formula1>
          <xm:sqref>I13:J13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D217"/>
  <sheetViews>
    <sheetView zoomScaleNormal="100" workbookViewId="0"/>
  </sheetViews>
  <sheetFormatPr defaultColWidth="9.140625" defaultRowHeight="12.75"/>
  <cols>
    <col min="1" max="1" width="4.85546875" style="94" customWidth="1"/>
    <col min="2" max="8" width="9.140625" style="94"/>
    <col min="9" max="10" width="15.5703125" style="94" customWidth="1"/>
    <col min="11" max="11" width="9.140625" style="94"/>
    <col min="12" max="12" width="12.85546875" style="94" customWidth="1"/>
    <col min="13" max="16384" width="9.140625" style="94"/>
  </cols>
  <sheetData>
    <row r="1" spans="1:4" s="212" customFormat="1" ht="23.25">
      <c r="A1" s="220"/>
      <c r="B1" s="220" t="s">
        <v>228</v>
      </c>
    </row>
    <row r="2" spans="1:4" s="212" customFormat="1" ht="16.350000000000001" customHeight="1">
      <c r="A2" s="220"/>
      <c r="B2" s="220"/>
    </row>
    <row r="3" spans="1:4" s="320" customFormat="1" ht="15" customHeight="1">
      <c r="A3" s="319"/>
      <c r="B3" s="321" t="s">
        <v>307</v>
      </c>
    </row>
    <row r="4" spans="1:4" s="320" customFormat="1" ht="15" customHeight="1">
      <c r="A4" s="319"/>
      <c r="B4" s="321" t="s">
        <v>306</v>
      </c>
    </row>
    <row r="5" spans="1:4" s="212" customFormat="1" ht="9" customHeight="1">
      <c r="A5" s="220"/>
      <c r="B5" s="220"/>
    </row>
    <row r="6" spans="1:4" s="212" customFormat="1" ht="15">
      <c r="B6" s="352"/>
      <c r="C6" s="353"/>
      <c r="D6" s="221" t="s">
        <v>229</v>
      </c>
    </row>
    <row r="7" spans="1:4" s="212" customFormat="1" ht="15">
      <c r="B7" s="354"/>
      <c r="C7" s="355"/>
      <c r="D7" s="221" t="s">
        <v>212</v>
      </c>
    </row>
    <row r="8" spans="1:4" s="212" customFormat="1"/>
    <row r="9" spans="1:4" s="212" customFormat="1"/>
    <row r="10" spans="1:4" s="212" customFormat="1"/>
    <row r="11" spans="1:4" s="212" customFormat="1"/>
    <row r="12" spans="1:4" s="212" customFormat="1"/>
    <row r="13" spans="1:4" s="212" customFormat="1"/>
    <row r="14" spans="1:4" s="212" customFormat="1"/>
    <row r="15" spans="1:4" s="212" customFormat="1"/>
    <row r="16" spans="1:4" s="212" customFormat="1"/>
    <row r="17" s="212" customFormat="1"/>
    <row r="18" s="212" customFormat="1"/>
    <row r="19" s="212" customFormat="1"/>
    <row r="20" s="212" customFormat="1"/>
    <row r="21" s="212" customFormat="1"/>
    <row r="22" s="212" customFormat="1"/>
    <row r="23" s="212" customFormat="1"/>
    <row r="24" s="212" customFormat="1"/>
    <row r="25" s="212" customFormat="1"/>
    <row r="26" s="212" customFormat="1"/>
    <row r="27" s="212" customFormat="1"/>
    <row r="28" s="212" customFormat="1"/>
    <row r="29" s="212" customFormat="1"/>
    <row r="30" s="212" customFormat="1"/>
    <row r="31" s="212" customFormat="1"/>
    <row r="32" s="212" customFormat="1"/>
    <row r="33" s="212" customFormat="1"/>
    <row r="34" s="212" customFormat="1"/>
    <row r="35" s="212" customFormat="1"/>
    <row r="36" s="212" customFormat="1"/>
    <row r="37" s="212" customFormat="1"/>
    <row r="38" s="212" customFormat="1"/>
    <row r="39" s="212" customFormat="1"/>
    <row r="40" s="212" customFormat="1"/>
    <row r="41" s="212" customFormat="1"/>
    <row r="42" s="212" customFormat="1"/>
    <row r="43" s="212" customFormat="1"/>
    <row r="44" s="212" customFormat="1"/>
    <row r="45" s="212" customFormat="1"/>
    <row r="46" s="212" customFormat="1"/>
    <row r="47" s="212" customFormat="1"/>
    <row r="48" s="212" customFormat="1"/>
    <row r="49" spans="2:2" s="212" customFormat="1"/>
    <row r="50" spans="2:2" s="212" customFormat="1"/>
    <row r="51" spans="2:2" s="212" customFormat="1"/>
    <row r="52" spans="2:2" s="212" customFormat="1"/>
    <row r="53" spans="2:2" s="212" customFormat="1"/>
    <row r="54" spans="2:2" s="212" customFormat="1"/>
    <row r="55" spans="2:2" s="212" customFormat="1"/>
    <row r="56" spans="2:2" s="212" customFormat="1"/>
    <row r="57" spans="2:2" s="212" customFormat="1"/>
    <row r="58" spans="2:2" s="212" customFormat="1"/>
    <row r="59" spans="2:2" s="212" customFormat="1"/>
    <row r="60" spans="2:2" s="212" customFormat="1"/>
    <row r="61" spans="2:2" s="212" customFormat="1"/>
    <row r="62" spans="2:2" s="212" customFormat="1"/>
    <row r="63" spans="2:2" s="212" customFormat="1"/>
    <row r="64" spans="2:2" s="212" customFormat="1" ht="15">
      <c r="B64" s="318" t="s">
        <v>305</v>
      </c>
    </row>
    <row r="65" spans="2:2" s="212" customFormat="1" ht="15">
      <c r="B65" s="318" t="s">
        <v>304</v>
      </c>
    </row>
    <row r="66" spans="2:2" s="212" customFormat="1"/>
    <row r="67" spans="2:2" s="212" customFormat="1"/>
    <row r="68" spans="2:2" s="212" customFormat="1"/>
    <row r="69" spans="2:2" s="212" customFormat="1"/>
    <row r="70" spans="2:2" s="212" customFormat="1"/>
    <row r="71" spans="2:2" s="212" customFormat="1"/>
    <row r="72" spans="2:2" s="212" customFormat="1"/>
    <row r="73" spans="2:2" s="212" customFormat="1"/>
    <row r="74" spans="2:2" s="212" customFormat="1"/>
    <row r="75" spans="2:2" s="212" customFormat="1"/>
    <row r="76" spans="2:2" s="212" customFormat="1"/>
    <row r="77" spans="2:2" s="212" customFormat="1"/>
    <row r="78" spans="2:2" s="212" customFormat="1"/>
    <row r="79" spans="2:2" s="212" customFormat="1"/>
    <row r="80" spans="2:2" s="212" customFormat="1"/>
    <row r="81" s="212" customFormat="1"/>
    <row r="82" s="212" customFormat="1"/>
    <row r="83" s="212" customFormat="1"/>
    <row r="84" s="212" customFormat="1"/>
    <row r="85" s="212" customFormat="1"/>
    <row r="86" s="212" customFormat="1"/>
    <row r="87" s="212" customFormat="1"/>
    <row r="88" s="212" customFormat="1"/>
    <row r="89" s="212" customFormat="1"/>
    <row r="90" s="212" customFormat="1"/>
    <row r="91" s="212" customFormat="1"/>
    <row r="92" s="212" customFormat="1"/>
    <row r="93" s="212" customFormat="1"/>
    <row r="94" s="212" customFormat="1"/>
    <row r="95" s="212" customFormat="1"/>
    <row r="96" s="212" customFormat="1"/>
    <row r="97" s="212" customFormat="1"/>
    <row r="98" s="212" customFormat="1"/>
    <row r="99" s="212" customFormat="1"/>
    <row r="100" s="212" customFormat="1"/>
    <row r="101" s="212" customFormat="1"/>
    <row r="102" s="212" customFormat="1"/>
    <row r="103" s="212" customFormat="1"/>
    <row r="104" s="212" customFormat="1"/>
    <row r="105" s="212" customFormat="1"/>
    <row r="106" s="212" customFormat="1"/>
    <row r="107" s="212" customFormat="1"/>
    <row r="108" s="212" customFormat="1"/>
    <row r="109" s="212" customFormat="1"/>
    <row r="110" s="212" customFormat="1"/>
    <row r="111" s="212" customFormat="1"/>
    <row r="112" s="212" customFormat="1"/>
    <row r="113" s="212" customFormat="1"/>
    <row r="114" s="212" customFormat="1"/>
    <row r="115" s="212" customFormat="1"/>
    <row r="116" s="212" customFormat="1"/>
    <row r="117" s="212" customFormat="1"/>
    <row r="118" s="212" customFormat="1"/>
    <row r="119" s="212" customFormat="1"/>
    <row r="120" s="212" customFormat="1"/>
    <row r="121" s="212" customFormat="1"/>
    <row r="122" s="212" customFormat="1"/>
    <row r="123" s="212" customFormat="1"/>
    <row r="124" s="212" customFormat="1"/>
    <row r="125" s="212" customFormat="1"/>
    <row r="126" s="212" customFormat="1"/>
    <row r="127" s="212" customFormat="1"/>
    <row r="128" s="212" customFormat="1"/>
    <row r="129" s="212" customFormat="1"/>
    <row r="130" s="212" customFormat="1"/>
    <row r="131" s="212" customFormat="1"/>
    <row r="132" s="212" customFormat="1"/>
    <row r="133" s="212" customFormat="1"/>
    <row r="134" s="212" customFormat="1"/>
    <row r="135" s="212" customFormat="1"/>
    <row r="136" s="212" customFormat="1"/>
    <row r="137" s="212" customFormat="1"/>
    <row r="138" s="212" customFormat="1"/>
    <row r="139" s="212" customFormat="1"/>
    <row r="140" s="212" customFormat="1"/>
    <row r="141" s="212" customFormat="1"/>
    <row r="142" s="212" customFormat="1"/>
    <row r="143" s="212" customFormat="1"/>
    <row r="144" s="212" customFormat="1"/>
    <row r="145" s="212" customFormat="1"/>
    <row r="146" s="212" customFormat="1"/>
    <row r="147" s="212" customFormat="1"/>
    <row r="148" s="212" customFormat="1"/>
    <row r="149" s="212" customFormat="1"/>
    <row r="150" s="212" customFormat="1"/>
    <row r="151" s="212" customFormat="1"/>
    <row r="152" s="212" customFormat="1"/>
    <row r="153" s="212" customFormat="1"/>
    <row r="154" s="212" customFormat="1"/>
    <row r="155" s="212" customFormat="1"/>
    <row r="156" s="212" customFormat="1"/>
    <row r="157" s="212" customFormat="1"/>
    <row r="158" s="212" customFormat="1"/>
    <row r="159" s="212" customFormat="1"/>
    <row r="160" s="212" customFormat="1"/>
    <row r="161" s="212" customFormat="1"/>
    <row r="162" s="212" customFormat="1"/>
    <row r="163" s="212" customFormat="1"/>
    <row r="164" s="212" customFormat="1"/>
    <row r="165" s="212" customFormat="1"/>
    <row r="166" s="212" customFormat="1"/>
    <row r="167" s="212" customFormat="1"/>
    <row r="168" s="212" customFormat="1"/>
    <row r="169" s="212" customFormat="1"/>
    <row r="170" s="212" customFormat="1"/>
    <row r="171" s="212" customFormat="1"/>
    <row r="172" s="212" customFormat="1"/>
    <row r="173" s="212" customFormat="1"/>
    <row r="174" s="212" customFormat="1"/>
    <row r="175" s="212" customFormat="1"/>
    <row r="176" s="212" customFormat="1"/>
    <row r="177" s="212" customFormat="1"/>
    <row r="178" s="212" customFormat="1"/>
    <row r="179" s="212" customFormat="1"/>
    <row r="180" s="212" customFormat="1"/>
    <row r="181" s="212" customFormat="1"/>
    <row r="182" s="212" customFormat="1"/>
    <row r="183" s="212" customFormat="1"/>
    <row r="184" s="212" customFormat="1"/>
    <row r="185" s="212" customFormat="1"/>
    <row r="186" s="212" customFormat="1"/>
    <row r="187" s="212" customFormat="1"/>
    <row r="188" s="212" customFormat="1"/>
    <row r="189" s="212" customFormat="1"/>
    <row r="190" s="212" customFormat="1"/>
    <row r="191" s="212" customFormat="1"/>
    <row r="192" s="212" customFormat="1"/>
    <row r="193" s="212" customFormat="1"/>
    <row r="194" s="212" customFormat="1"/>
    <row r="195" s="212" customFormat="1"/>
    <row r="196" s="212" customFormat="1"/>
    <row r="197" s="212" customFormat="1"/>
    <row r="198" s="212" customFormat="1"/>
    <row r="199" s="212" customFormat="1"/>
    <row r="200" s="212" customFormat="1"/>
    <row r="201" s="212" customFormat="1"/>
    <row r="202" s="212" customFormat="1"/>
    <row r="203" s="212" customFormat="1"/>
    <row r="204" s="212" customFormat="1"/>
    <row r="205" s="212" customFormat="1"/>
    <row r="206" s="212" customFormat="1"/>
    <row r="207" s="212" customFormat="1"/>
    <row r="208" s="212" customFormat="1"/>
    <row r="209" s="212" customFormat="1"/>
    <row r="210" s="212" customFormat="1"/>
    <row r="211" s="212" customFormat="1"/>
    <row r="212" s="212" customFormat="1"/>
    <row r="213" s="212" customFormat="1"/>
    <row r="214" s="212" customFormat="1"/>
    <row r="215" s="212" customFormat="1"/>
    <row r="216" s="212" customFormat="1"/>
    <row r="217" s="212" customFormat="1"/>
  </sheetData>
  <sheetProtection algorithmName="SHA-512" hashValue="h7rYd1NrEGwRTpvJAyqdzK5CsPaMfU/CMggLS5AnlH7dKoNdNSXjthYLu1H5w0Okt3Nb1RRcvonrUY7rQzbs7g==" saltValue="eskRz9WCmkRWDSerlnS3/w==" spinCount="100000" sheet="1" objects="1" scenarios="1" selectLockedCells="1" selectUnlockedCells="1"/>
  <mergeCells count="2">
    <mergeCell ref="B6:C6"/>
    <mergeCell ref="B7:C7"/>
  </mergeCells>
  <pageMargins left="0.2" right="0.2" top="0.5" bottom="0.5" header="0.3" footer="0.25"/>
  <pageSetup scale="84" fitToHeight="2" orientation="portrait" r:id="rId1"/>
  <rowBreaks count="1" manualBreakCount="1">
    <brk id="65" max="11"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82"/>
  <sheetViews>
    <sheetView showGridLines="0" showRowColHeaders="0" zoomScaleNormal="100" workbookViewId="0">
      <selection activeCell="I21" sqref="I21"/>
    </sheetView>
  </sheetViews>
  <sheetFormatPr defaultColWidth="8.85546875" defaultRowHeight="12.75"/>
  <cols>
    <col min="1" max="1" width="1.42578125" style="94" customWidth="1"/>
    <col min="2" max="2" width="0.85546875" style="94" customWidth="1"/>
    <col min="3" max="3" width="18.140625" style="94" customWidth="1"/>
    <col min="4" max="4" width="15.5703125" style="94" customWidth="1"/>
    <col min="5" max="5" width="13.85546875" style="94" customWidth="1"/>
    <col min="6" max="6" width="14.5703125" style="94" customWidth="1"/>
    <col min="7" max="7" width="17" style="94" customWidth="1"/>
    <col min="8" max="8" width="13.5703125" style="94" customWidth="1"/>
    <col min="9" max="9" width="13.42578125" style="94" customWidth="1"/>
    <col min="10" max="10" width="14.5703125" style="94" customWidth="1"/>
    <col min="11" max="11" width="6.42578125" style="94" customWidth="1"/>
    <col min="12" max="12" width="0.5703125" style="94" customWidth="1"/>
    <col min="13" max="13" width="8.85546875" style="188"/>
    <col min="14" max="14" width="10.5703125" style="94" bestFit="1" customWidth="1"/>
    <col min="15" max="16384" width="8.85546875" style="94"/>
  </cols>
  <sheetData>
    <row r="1" spans="2:18" ht="6" customHeight="1">
      <c r="B1" s="9"/>
      <c r="C1" s="9"/>
      <c r="D1" s="9"/>
      <c r="E1" s="9"/>
      <c r="F1" s="9"/>
      <c r="G1" s="9"/>
      <c r="H1" s="9"/>
      <c r="I1" s="9"/>
      <c r="J1" s="9"/>
      <c r="K1" s="9"/>
      <c r="L1" s="9"/>
    </row>
    <row r="2" spans="2:18" ht="27" customHeight="1">
      <c r="B2" s="3"/>
      <c r="C2" s="10"/>
      <c r="D2" s="10"/>
      <c r="E2" s="10"/>
      <c r="F2" s="10"/>
      <c r="G2" s="37" t="s">
        <v>202</v>
      </c>
      <c r="H2" s="10"/>
      <c r="I2" s="10"/>
      <c r="J2" s="10"/>
      <c r="K2" s="37" t="s">
        <v>59</v>
      </c>
      <c r="L2" s="3"/>
      <c r="N2" s="195"/>
      <c r="Q2" s="197"/>
      <c r="R2" s="197"/>
    </row>
    <row r="3" spans="2:18" ht="15">
      <c r="B3" s="3"/>
      <c r="C3" s="10"/>
      <c r="D3" s="10"/>
      <c r="E3" s="10"/>
      <c r="F3" s="10"/>
      <c r="G3" s="10"/>
      <c r="H3" s="10"/>
      <c r="I3" s="10"/>
      <c r="J3" s="10"/>
      <c r="K3" s="106" t="s">
        <v>162</v>
      </c>
      <c r="L3" s="3"/>
    </row>
    <row r="4" spans="2:18">
      <c r="B4" s="3"/>
      <c r="C4" s="10"/>
      <c r="D4" s="10"/>
      <c r="E4" s="10"/>
      <c r="F4" s="10"/>
      <c r="G4" s="10"/>
      <c r="H4" s="10"/>
      <c r="I4" s="10"/>
      <c r="J4" s="10"/>
      <c r="K4" s="24"/>
      <c r="L4" s="3"/>
    </row>
    <row r="5" spans="2:18">
      <c r="B5" s="3"/>
      <c r="C5" s="10"/>
      <c r="D5" s="10"/>
      <c r="E5" s="10"/>
      <c r="F5" s="10"/>
      <c r="G5" s="76" t="s">
        <v>97</v>
      </c>
      <c r="H5" s="10"/>
      <c r="I5" s="10"/>
      <c r="J5" s="10"/>
      <c r="K5" s="10"/>
      <c r="L5" s="3"/>
    </row>
    <row r="6" spans="2:18">
      <c r="B6" s="3"/>
      <c r="C6" s="10"/>
      <c r="D6" s="10"/>
      <c r="E6" s="10"/>
      <c r="F6" s="10"/>
      <c r="G6" s="149"/>
      <c r="H6" s="54" t="s">
        <v>96</v>
      </c>
      <c r="I6" s="10"/>
      <c r="J6" s="10"/>
      <c r="K6" s="10"/>
      <c r="L6" s="3"/>
    </row>
    <row r="7" spans="2:18">
      <c r="B7" s="3"/>
      <c r="C7" s="10"/>
      <c r="D7" s="10"/>
      <c r="E7" s="10"/>
      <c r="F7" s="10"/>
      <c r="G7" s="101"/>
      <c r="H7" s="54" t="s">
        <v>92</v>
      </c>
      <c r="I7" s="10"/>
      <c r="J7" s="10"/>
      <c r="K7" s="10"/>
      <c r="L7" s="3"/>
    </row>
    <row r="8" spans="2:18" ht="5.0999999999999996" customHeight="1">
      <c r="B8" s="3"/>
      <c r="C8" s="10"/>
      <c r="D8" s="10"/>
      <c r="E8" s="10"/>
      <c r="F8" s="10"/>
      <c r="G8" s="10"/>
      <c r="H8" s="10"/>
      <c r="I8" s="10"/>
      <c r="J8" s="10"/>
      <c r="K8" s="10"/>
      <c r="L8" s="3"/>
    </row>
    <row r="9" spans="2:18" ht="18">
      <c r="B9" s="3"/>
      <c r="C9" s="187" t="s">
        <v>68</v>
      </c>
      <c r="D9" s="4"/>
      <c r="E9" s="4"/>
      <c r="F9" s="4"/>
      <c r="G9" s="4"/>
      <c r="H9" s="4"/>
      <c r="I9" s="4"/>
      <c r="J9" s="4"/>
      <c r="K9" s="4"/>
      <c r="L9" s="3"/>
    </row>
    <row r="10" spans="2:18">
      <c r="B10" s="3"/>
      <c r="C10" s="151" t="s">
        <v>157</v>
      </c>
      <c r="D10" s="10"/>
      <c r="E10" s="10"/>
      <c r="F10" s="55"/>
      <c r="G10" s="10"/>
      <c r="H10" s="360" t="str">
        <f>TF!H11</f>
        <v/>
      </c>
      <c r="I10" s="360"/>
      <c r="J10" s="360"/>
      <c r="K10" s="10"/>
      <c r="L10" s="3"/>
    </row>
    <row r="11" spans="2:18" ht="3" customHeight="1" thickBot="1">
      <c r="B11" s="3"/>
      <c r="C11" s="11"/>
      <c r="D11" s="12"/>
      <c r="E11" s="148"/>
      <c r="F11" s="10"/>
      <c r="G11" s="10"/>
      <c r="H11" s="10"/>
      <c r="I11" s="10"/>
      <c r="J11" s="10"/>
      <c r="K11" s="10"/>
      <c r="L11" s="3"/>
      <c r="N11" s="103"/>
    </row>
    <row r="12" spans="2:18" ht="17.45" customHeight="1" thickBot="1">
      <c r="B12" s="3"/>
      <c r="C12" s="11" t="s">
        <v>163</v>
      </c>
      <c r="D12" s="365" t="s">
        <v>173</v>
      </c>
      <c r="E12" s="366"/>
      <c r="F12" s="10"/>
      <c r="G12" s="10"/>
      <c r="H12" s="10"/>
      <c r="I12" s="10"/>
      <c r="J12" s="10"/>
      <c r="K12" s="10"/>
      <c r="L12" s="3"/>
    </row>
    <row r="13" spans="2:18" ht="16.350000000000001" customHeight="1" thickBot="1">
      <c r="B13" s="3"/>
      <c r="C13" s="367" t="s">
        <v>213</v>
      </c>
      <c r="D13" s="20"/>
      <c r="E13" s="20"/>
      <c r="F13" s="14"/>
      <c r="G13" s="10"/>
      <c r="H13" s="18"/>
      <c r="I13" s="10"/>
      <c r="J13" s="10"/>
      <c r="K13" s="10"/>
      <c r="L13" s="3"/>
    </row>
    <row r="14" spans="2:18" ht="16.350000000000001" customHeight="1" thickBot="1">
      <c r="B14" s="3"/>
      <c r="C14" s="367"/>
      <c r="D14" s="363" t="s">
        <v>211</v>
      </c>
      <c r="E14" s="364"/>
      <c r="F14" s="14"/>
      <c r="G14" s="18"/>
      <c r="H14" s="18"/>
      <c r="I14" s="18"/>
      <c r="J14" s="18"/>
      <c r="K14" s="10"/>
      <c r="L14" s="3"/>
    </row>
    <row r="15" spans="2:18" ht="16.350000000000001" customHeight="1">
      <c r="B15" s="3"/>
      <c r="C15" s="150" t="s">
        <v>154</v>
      </c>
      <c r="D15" s="20"/>
      <c r="E15" s="20"/>
      <c r="F15" s="14"/>
      <c r="G15" s="10"/>
      <c r="H15" s="17"/>
      <c r="I15" s="10"/>
      <c r="J15" s="10"/>
      <c r="K15" s="10"/>
      <c r="L15" s="3"/>
    </row>
    <row r="16" spans="2:18" ht="18">
      <c r="B16" s="3"/>
      <c r="C16" s="187" t="s">
        <v>158</v>
      </c>
      <c r="D16" s="4"/>
      <c r="E16" s="4"/>
      <c r="F16" s="4"/>
      <c r="G16" s="4"/>
      <c r="H16" s="4"/>
      <c r="I16" s="4"/>
      <c r="J16" s="4"/>
      <c r="K16" s="4"/>
      <c r="L16" s="3"/>
    </row>
    <row r="17" spans="2:14" ht="14.45" customHeight="1">
      <c r="B17" s="3"/>
      <c r="C17" s="351" t="s">
        <v>155</v>
      </c>
      <c r="D17" s="351"/>
      <c r="E17" s="351"/>
      <c r="F17" s="351"/>
      <c r="G17" s="351"/>
      <c r="H17" s="351"/>
      <c r="I17" s="27"/>
      <c r="J17" s="27"/>
      <c r="K17" s="27"/>
      <c r="L17" s="3"/>
    </row>
    <row r="18" spans="2:14" ht="4.3499999999999996" customHeight="1" thickBot="1">
      <c r="B18" s="3"/>
      <c r="C18" s="55"/>
      <c r="D18" s="17"/>
      <c r="E18" s="10"/>
      <c r="F18" s="14"/>
      <c r="G18" s="10"/>
      <c r="H18" s="17"/>
      <c r="I18" s="148"/>
      <c r="J18" s="10"/>
      <c r="K18" s="10"/>
      <c r="L18" s="3"/>
    </row>
    <row r="19" spans="2:14" s="95" customFormat="1" ht="18.600000000000001" customHeight="1" thickBot="1">
      <c r="B19" s="47"/>
      <c r="C19" s="19"/>
      <c r="D19" s="48"/>
      <c r="E19" s="15" t="s">
        <v>79</v>
      </c>
      <c r="F19" s="110">
        <v>30065</v>
      </c>
      <c r="G19" s="56"/>
      <c r="H19" s="24"/>
      <c r="I19" s="177" t="s">
        <v>203</v>
      </c>
      <c r="J19" s="206">
        <v>2015</v>
      </c>
      <c r="K19" s="14"/>
      <c r="L19" s="49"/>
      <c r="M19" s="189"/>
    </row>
    <row r="20" spans="2:14" ht="6.6" customHeight="1" thickBot="1">
      <c r="B20" s="3"/>
      <c r="C20" s="14"/>
      <c r="D20" s="17"/>
      <c r="E20" s="24"/>
      <c r="F20" s="14"/>
      <c r="G20" s="10"/>
      <c r="H20" s="24"/>
      <c r="I20" s="148"/>
      <c r="J20" s="10"/>
      <c r="K20" s="10"/>
      <c r="L20" s="3"/>
    </row>
    <row r="21" spans="2:14" s="95" customFormat="1" ht="18.600000000000001" customHeight="1" thickBot="1">
      <c r="B21" s="47"/>
      <c r="C21" s="19"/>
      <c r="D21" s="48"/>
      <c r="E21" s="15" t="s">
        <v>80</v>
      </c>
      <c r="F21" s="361" t="s">
        <v>207</v>
      </c>
      <c r="G21" s="362"/>
      <c r="H21" s="56"/>
      <c r="I21" s="148"/>
      <c r="J21" s="148"/>
      <c r="K21" s="10"/>
      <c r="L21" s="49"/>
      <c r="M21" s="189"/>
    </row>
    <row r="22" spans="2:14" ht="17.100000000000001" customHeight="1">
      <c r="B22" s="3"/>
      <c r="C22" s="144" t="s">
        <v>153</v>
      </c>
      <c r="D22" s="17"/>
      <c r="E22" s="10"/>
      <c r="F22" s="14"/>
      <c r="G22" s="10"/>
      <c r="H22" s="17"/>
      <c r="I22" s="147"/>
      <c r="J22" s="10"/>
      <c r="K22" s="10"/>
      <c r="L22" s="3"/>
    </row>
    <row r="23" spans="2:14" ht="18">
      <c r="B23" s="3"/>
      <c r="C23" s="187" t="s">
        <v>88</v>
      </c>
      <c r="D23" s="4"/>
      <c r="E23" s="4"/>
      <c r="F23" s="4"/>
      <c r="G23" s="4"/>
      <c r="H23" s="4"/>
      <c r="I23" s="4"/>
      <c r="J23" s="4"/>
      <c r="K23" s="4"/>
      <c r="L23" s="3"/>
    </row>
    <row r="24" spans="2:14" s="96" customFormat="1" ht="17.100000000000001" customHeight="1">
      <c r="B24" s="21"/>
      <c r="C24" s="91" t="s">
        <v>194</v>
      </c>
      <c r="D24" s="12"/>
      <c r="E24" s="12"/>
      <c r="F24" s="12"/>
      <c r="G24" s="12"/>
      <c r="H24" s="12"/>
      <c r="I24" s="12"/>
      <c r="J24" s="12"/>
      <c r="K24" s="12"/>
      <c r="L24" s="21"/>
      <c r="M24" s="190"/>
    </row>
    <row r="25" spans="2:14" s="96" customFormat="1" ht="13.5" thickBot="1">
      <c r="B25" s="21"/>
      <c r="C25" s="11" t="s">
        <v>78</v>
      </c>
      <c r="D25" s="109" t="s">
        <v>61</v>
      </c>
      <c r="E25" s="109" t="s">
        <v>61</v>
      </c>
      <c r="F25" s="109" t="s">
        <v>61</v>
      </c>
      <c r="G25" s="109" t="s">
        <v>62</v>
      </c>
      <c r="H25" s="109" t="s">
        <v>62</v>
      </c>
      <c r="I25" s="109" t="s">
        <v>61</v>
      </c>
      <c r="J25" s="109" t="s">
        <v>63</v>
      </c>
      <c r="K25" s="12"/>
      <c r="L25" s="21"/>
      <c r="M25" s="190"/>
    </row>
    <row r="26" spans="2:14" s="96" customFormat="1" ht="16.350000000000001" customHeight="1" thickBot="1">
      <c r="B26" s="21"/>
      <c r="C26" s="22"/>
      <c r="D26" s="13" t="s">
        <v>48</v>
      </c>
      <c r="E26" s="13" t="s">
        <v>0</v>
      </c>
      <c r="F26" s="13" t="s">
        <v>1</v>
      </c>
      <c r="G26" s="13" t="s">
        <v>49</v>
      </c>
      <c r="H26" s="13" t="s">
        <v>50</v>
      </c>
      <c r="I26" s="13" t="s">
        <v>51</v>
      </c>
      <c r="J26" s="13" t="s">
        <v>52</v>
      </c>
      <c r="K26" s="12"/>
      <c r="L26" s="21"/>
      <c r="M26" s="190"/>
    </row>
    <row r="27" spans="2:14" s="96" customFormat="1" ht="19.350000000000001" customHeight="1" thickBot="1">
      <c r="B27" s="21"/>
      <c r="C27" s="23" t="s">
        <v>53</v>
      </c>
      <c r="D27" s="89">
        <v>100000</v>
      </c>
      <c r="E27" s="89">
        <v>30000</v>
      </c>
      <c r="F27" s="89">
        <v>10000</v>
      </c>
      <c r="G27" s="89"/>
      <c r="H27" s="89"/>
      <c r="I27" s="90">
        <v>26667</v>
      </c>
      <c r="J27" s="77">
        <f>IF(I27&gt;0,ROUND((I27/(SUM($I$27:$I$31))),4)," ")</f>
        <v>1</v>
      </c>
      <c r="K27" s="12"/>
      <c r="L27" s="21"/>
      <c r="M27" s="190"/>
      <c r="N27" s="124"/>
    </row>
    <row r="28" spans="2:14" s="96" customFormat="1" ht="19.350000000000001" customHeight="1" thickBot="1">
      <c r="B28" s="21"/>
      <c r="C28" s="23" t="s">
        <v>54</v>
      </c>
      <c r="D28" s="89"/>
      <c r="E28" s="89"/>
      <c r="F28" s="89"/>
      <c r="G28" s="89"/>
      <c r="H28" s="89"/>
      <c r="I28" s="90"/>
      <c r="J28" s="77" t="str">
        <f>IF(I28&gt;0,ROUND((I28/(SUM($I$27:$I$31))),4)," ")</f>
        <v xml:space="preserve"> </v>
      </c>
      <c r="K28" s="12"/>
      <c r="L28" s="21"/>
      <c r="M28" s="190"/>
    </row>
    <row r="29" spans="2:14" s="96" customFormat="1" ht="19.350000000000001" customHeight="1" thickBot="1">
      <c r="B29" s="21"/>
      <c r="C29" s="23" t="s">
        <v>55</v>
      </c>
      <c r="D29" s="89"/>
      <c r="E29" s="89"/>
      <c r="F29" s="89"/>
      <c r="G29" s="89"/>
      <c r="H29" s="89"/>
      <c r="I29" s="90"/>
      <c r="J29" s="77" t="str">
        <f>IF(I29&gt;0,ROUND((I29/(SUM($I$27:$I$31))),4)," ")</f>
        <v xml:space="preserve"> </v>
      </c>
      <c r="K29" s="12"/>
      <c r="L29" s="21"/>
      <c r="M29" s="190"/>
      <c r="N29" s="124"/>
    </row>
    <row r="30" spans="2:14" s="96" customFormat="1" ht="19.350000000000001" customHeight="1" thickBot="1">
      <c r="B30" s="21"/>
      <c r="C30" s="23" t="s">
        <v>56</v>
      </c>
      <c r="D30" s="89"/>
      <c r="E30" s="89"/>
      <c r="F30" s="89"/>
      <c r="G30" s="89"/>
      <c r="H30" s="89"/>
      <c r="I30" s="90"/>
      <c r="J30" s="77" t="str">
        <f>IF(I30&gt;0,ROUND((I30/(SUM($I$27:$I$31))),4)," ")</f>
        <v xml:space="preserve"> </v>
      </c>
      <c r="K30" s="12"/>
      <c r="L30" s="21"/>
      <c r="M30" s="190"/>
    </row>
    <row r="31" spans="2:14" s="96" customFormat="1" ht="19.350000000000001" customHeight="1" thickBot="1">
      <c r="B31" s="21"/>
      <c r="C31" s="23" t="s">
        <v>57</v>
      </c>
      <c r="D31" s="89"/>
      <c r="E31" s="89"/>
      <c r="F31" s="89"/>
      <c r="G31" s="89"/>
      <c r="H31" s="89"/>
      <c r="I31" s="90"/>
      <c r="J31" s="77" t="str">
        <f>IF(I31&gt;0,ROUND((I31/(SUM($I$27:$I$31))),4)," ")</f>
        <v xml:space="preserve"> </v>
      </c>
      <c r="K31" s="12"/>
      <c r="L31" s="21"/>
      <c r="M31" s="190"/>
    </row>
    <row r="32" spans="2:14" s="96" customFormat="1" ht="19.350000000000001" customHeight="1" thickBot="1">
      <c r="B32" s="21"/>
      <c r="C32" s="342" t="s">
        <v>109</v>
      </c>
      <c r="D32" s="343"/>
      <c r="E32" s="343"/>
      <c r="F32" s="343"/>
      <c r="G32" s="344"/>
      <c r="H32" s="78" t="s">
        <v>58</v>
      </c>
      <c r="I32" s="79">
        <f>SUM(I27:I31)</f>
        <v>26667</v>
      </c>
      <c r="J32" s="80">
        <f>SUM(J27:J31)</f>
        <v>1</v>
      </c>
      <c r="K32" s="12"/>
      <c r="L32" s="21"/>
      <c r="M32" s="190"/>
    </row>
    <row r="33" spans="2:15" ht="18">
      <c r="B33" s="3"/>
      <c r="C33" s="187" t="s">
        <v>89</v>
      </c>
      <c r="D33" s="4"/>
      <c r="E33" s="4"/>
      <c r="F33" s="4"/>
      <c r="G33" s="4"/>
      <c r="H33" s="4"/>
      <c r="I33" s="4"/>
      <c r="J33" s="4"/>
      <c r="K33" s="4"/>
      <c r="L33" s="3"/>
    </row>
    <row r="34" spans="2:15" s="96" customFormat="1" ht="18.600000000000001" customHeight="1">
      <c r="B34" s="21"/>
      <c r="C34" s="145" t="s">
        <v>152</v>
      </c>
      <c r="D34" s="19"/>
      <c r="E34" s="19"/>
      <c r="F34" s="19"/>
      <c r="G34" s="19"/>
      <c r="H34" s="19"/>
      <c r="I34" s="19"/>
      <c r="J34" s="19"/>
      <c r="K34" s="19"/>
      <c r="L34" s="21"/>
      <c r="M34" s="190"/>
    </row>
    <row r="35" spans="2:15" s="96" customFormat="1" ht="6" customHeight="1">
      <c r="B35" s="21"/>
      <c r="C35" s="26"/>
      <c r="D35" s="19"/>
      <c r="E35" s="19"/>
      <c r="F35" s="19"/>
      <c r="G35" s="19"/>
      <c r="H35" s="91"/>
      <c r="I35" s="91"/>
      <c r="J35" s="91"/>
      <c r="K35" s="27"/>
      <c r="L35" s="21"/>
      <c r="M35" s="190"/>
    </row>
    <row r="36" spans="2:15" ht="14.45" customHeight="1">
      <c r="B36" s="3"/>
      <c r="C36" s="14"/>
      <c r="D36" s="14" t="s">
        <v>69</v>
      </c>
      <c r="E36" s="14"/>
      <c r="F36" s="14"/>
      <c r="G36" s="14"/>
      <c r="H36" s="27"/>
      <c r="I36" s="27"/>
      <c r="J36" s="27"/>
      <c r="K36" s="27"/>
      <c r="L36" s="3"/>
    </row>
    <row r="37" spans="2:15" ht="14.45" customHeight="1">
      <c r="B37" s="3"/>
      <c r="C37" s="14"/>
      <c r="D37" s="14" t="s">
        <v>193</v>
      </c>
      <c r="E37" s="14"/>
      <c r="F37" s="14"/>
      <c r="G37" s="14"/>
      <c r="H37" s="27"/>
      <c r="I37" s="27"/>
      <c r="J37" s="27"/>
      <c r="K37" s="27"/>
      <c r="L37" s="3"/>
    </row>
    <row r="38" spans="2:15" ht="15" customHeight="1">
      <c r="B38" s="3"/>
      <c r="C38" s="14"/>
      <c r="D38" s="345" t="s">
        <v>85</v>
      </c>
      <c r="E38" s="14"/>
      <c r="F38" s="345" t="s">
        <v>86</v>
      </c>
      <c r="G38" s="27"/>
      <c r="H38" s="345" t="s">
        <v>87</v>
      </c>
      <c r="I38" s="27"/>
      <c r="J38" s="27"/>
      <c r="K38" s="27"/>
      <c r="L38" s="3"/>
    </row>
    <row r="39" spans="2:15" ht="14.45" customHeight="1">
      <c r="B39" s="3"/>
      <c r="C39" s="14"/>
      <c r="D39" s="345"/>
      <c r="E39" s="14"/>
      <c r="F39" s="345"/>
      <c r="G39" s="27"/>
      <c r="H39" s="345"/>
      <c r="I39" s="27"/>
      <c r="J39" s="29" t="s">
        <v>70</v>
      </c>
      <c r="K39" s="27"/>
      <c r="L39" s="3"/>
    </row>
    <row r="40" spans="2:15" s="97" customFormat="1" ht="23.1" customHeight="1">
      <c r="B40" s="30"/>
      <c r="C40" s="36"/>
      <c r="D40" s="345"/>
      <c r="E40" s="75">
        <f>SUMIF($D$27:$D$31,"&lt;199000",$I$27:$I$31)</f>
        <v>26667</v>
      </c>
      <c r="F40" s="345"/>
      <c r="G40" s="75">
        <f>IFERROR(ROUND(E40*J40,2),"0")</f>
        <v>7120.09</v>
      </c>
      <c r="H40" s="345"/>
      <c r="I40" s="75">
        <f>IFERROR(E40+G400,0)</f>
        <v>26667</v>
      </c>
      <c r="J40" s="100">
        <f>IFERROR(VLOOKUP(TF!$G$68,TF!$H$77:$K$85,4,FALSE),"0.0%")</f>
        <v>0.26700000000000002</v>
      </c>
      <c r="K40" s="31"/>
      <c r="L40" s="30"/>
      <c r="M40" s="191"/>
      <c r="O40" s="203"/>
    </row>
    <row r="41" spans="2:15" ht="9.6" customHeight="1" thickBot="1">
      <c r="B41" s="3"/>
      <c r="C41" s="14"/>
      <c r="D41" s="35"/>
      <c r="E41" s="34"/>
      <c r="F41" s="35"/>
      <c r="G41" s="35"/>
      <c r="H41" s="35"/>
      <c r="I41" s="35"/>
      <c r="J41" s="14"/>
      <c r="K41" s="27"/>
      <c r="L41" s="3"/>
    </row>
    <row r="42" spans="2:15" ht="15.6" customHeight="1" thickTop="1">
      <c r="B42" s="3"/>
      <c r="C42" s="14"/>
      <c r="D42" s="35"/>
      <c r="E42" s="358" t="s">
        <v>191</v>
      </c>
      <c r="F42" s="359"/>
      <c r="G42" s="35"/>
      <c r="H42" s="35"/>
      <c r="I42" s="358" t="s">
        <v>191</v>
      </c>
      <c r="J42" s="359"/>
      <c r="K42" s="27"/>
      <c r="L42" s="3"/>
    </row>
    <row r="43" spans="2:15" ht="16.350000000000001" customHeight="1" thickBot="1">
      <c r="B43" s="3"/>
      <c r="C43" s="14"/>
      <c r="D43" s="14"/>
      <c r="E43" s="193" t="s">
        <v>72</v>
      </c>
      <c r="F43" s="194" t="s">
        <v>51</v>
      </c>
      <c r="G43" s="32"/>
      <c r="H43" s="32"/>
      <c r="I43" s="193" t="s">
        <v>75</v>
      </c>
      <c r="J43" s="194" t="s">
        <v>51</v>
      </c>
      <c r="K43" s="14"/>
      <c r="L43" s="3"/>
    </row>
    <row r="44" spans="2:15" ht="24.6" customHeight="1" thickTop="1" thickBot="1">
      <c r="B44" s="3"/>
      <c r="C44" s="356" t="s">
        <v>77</v>
      </c>
      <c r="D44" s="11" t="s">
        <v>71</v>
      </c>
      <c r="E44" s="92" t="s">
        <v>208</v>
      </c>
      <c r="F44" s="93">
        <v>26667</v>
      </c>
      <c r="G44" s="357" t="s">
        <v>159</v>
      </c>
      <c r="H44" s="11" t="s">
        <v>71</v>
      </c>
      <c r="I44" s="92"/>
      <c r="J44" s="93"/>
      <c r="K44" s="14"/>
      <c r="L44" s="3"/>
    </row>
    <row r="45" spans="2:15" ht="24.6" customHeight="1" thickTop="1" thickBot="1">
      <c r="B45" s="3"/>
      <c r="C45" s="356"/>
      <c r="D45" s="11" t="s">
        <v>73</v>
      </c>
      <c r="E45" s="92"/>
      <c r="F45" s="93"/>
      <c r="G45" s="357"/>
      <c r="H45" s="11" t="s">
        <v>73</v>
      </c>
      <c r="I45" s="92"/>
      <c r="J45" s="93"/>
      <c r="K45" s="14"/>
      <c r="L45" s="3"/>
    </row>
    <row r="46" spans="2:15" ht="24.6" customHeight="1" thickTop="1" thickBot="1">
      <c r="B46" s="3"/>
      <c r="C46" s="14"/>
      <c r="D46" s="11" t="s">
        <v>74</v>
      </c>
      <c r="E46" s="92"/>
      <c r="F46" s="93"/>
      <c r="G46" s="357"/>
      <c r="H46" s="11" t="s">
        <v>74</v>
      </c>
      <c r="I46" s="92"/>
      <c r="J46" s="93"/>
      <c r="K46" s="14"/>
      <c r="L46" s="3"/>
    </row>
    <row r="47" spans="2:15" ht="6" customHeight="1" thickTop="1">
      <c r="B47" s="3"/>
      <c r="C47" s="14"/>
      <c r="D47" s="14"/>
      <c r="E47" s="14"/>
      <c r="F47" s="14"/>
      <c r="G47" s="14"/>
      <c r="H47" s="14"/>
      <c r="I47" s="14"/>
      <c r="J47" s="14"/>
      <c r="K47" s="14"/>
      <c r="L47" s="3"/>
    </row>
    <row r="48" spans="2:15" s="96" customFormat="1" ht="19.350000000000001" customHeight="1">
      <c r="B48" s="21"/>
      <c r="C48" s="19"/>
      <c r="D48" s="19"/>
      <c r="E48" s="15" t="s">
        <v>76</v>
      </c>
      <c r="F48" s="74">
        <f>F44+F45+F46+J44+J45+J46</f>
        <v>26667</v>
      </c>
      <c r="G48" s="58" t="str">
        <f>IF(F48&lt;I40,"&lt;&lt;&lt; Insufficient Unrestricted Funding","")</f>
        <v/>
      </c>
      <c r="H48" s="57"/>
      <c r="I48" s="19"/>
      <c r="J48" s="19"/>
      <c r="K48" s="19"/>
      <c r="L48" s="21"/>
      <c r="M48" s="190"/>
    </row>
    <row r="49" spans="2:13" ht="6.6" customHeight="1">
      <c r="B49" s="3"/>
      <c r="C49" s="14"/>
      <c r="D49" s="14"/>
      <c r="E49" s="14"/>
      <c r="F49" s="14"/>
      <c r="G49" s="14"/>
      <c r="H49" s="14"/>
      <c r="I49" s="14"/>
      <c r="J49" s="14"/>
      <c r="K49" s="14"/>
      <c r="L49" s="3"/>
    </row>
    <row r="50" spans="2:13" ht="19.350000000000001" customHeight="1">
      <c r="B50" s="3"/>
      <c r="C50" s="14"/>
      <c r="D50" s="14"/>
      <c r="E50" s="15" t="s">
        <v>84</v>
      </c>
      <c r="F50" s="74">
        <f>IF(I40-F44-F45-F46-J44-J45-J46=0,0,I40-F44-F45-F46-J44-J45-J46)</f>
        <v>0</v>
      </c>
      <c r="G50" s="58" t="str">
        <f>IF(F50&lt;&gt;0,"&lt;&lt;&lt; Remaining Should Be $0","")</f>
        <v/>
      </c>
      <c r="H50" s="105"/>
      <c r="I50" s="105"/>
      <c r="J50" s="105"/>
      <c r="K50" s="14"/>
      <c r="L50" s="3"/>
    </row>
    <row r="51" spans="2:13" ht="5.0999999999999996" customHeight="1" thickBot="1">
      <c r="B51" s="3"/>
      <c r="C51" s="14"/>
      <c r="D51" s="14"/>
      <c r="E51" s="15"/>
      <c r="F51" s="28"/>
      <c r="G51" s="33"/>
      <c r="H51" s="14"/>
      <c r="I51" s="14"/>
      <c r="J51" s="14"/>
      <c r="K51" s="14"/>
      <c r="L51" s="3"/>
    </row>
    <row r="52" spans="2:13" ht="17.100000000000001" customHeight="1">
      <c r="B52" s="3"/>
      <c r="C52" s="332" t="s">
        <v>161</v>
      </c>
      <c r="D52" s="336"/>
      <c r="E52" s="337"/>
      <c r="F52" s="337"/>
      <c r="G52" s="337"/>
      <c r="H52" s="337"/>
      <c r="I52" s="337"/>
      <c r="J52" s="338"/>
      <c r="K52" s="14"/>
      <c r="L52" s="3"/>
    </row>
    <row r="53" spans="2:13" ht="14.1" customHeight="1" thickBot="1">
      <c r="B53" s="3"/>
      <c r="C53" s="332"/>
      <c r="D53" s="339"/>
      <c r="E53" s="340"/>
      <c r="F53" s="340"/>
      <c r="G53" s="340"/>
      <c r="H53" s="340"/>
      <c r="I53" s="340"/>
      <c r="J53" s="341"/>
      <c r="K53" s="14"/>
      <c r="L53" s="3"/>
    </row>
    <row r="54" spans="2:13" ht="6.6" customHeight="1">
      <c r="B54" s="3"/>
      <c r="C54" s="14"/>
      <c r="D54" s="14"/>
      <c r="E54" s="14"/>
      <c r="F54" s="14"/>
      <c r="G54" s="14"/>
      <c r="H54" s="14"/>
      <c r="I54" s="14"/>
      <c r="J54" s="14"/>
      <c r="K54" s="14"/>
      <c r="L54" s="3"/>
    </row>
    <row r="55" spans="2:13" ht="18">
      <c r="B55" s="3"/>
      <c r="C55" s="187" t="s">
        <v>90</v>
      </c>
      <c r="D55" s="4"/>
      <c r="E55" s="4"/>
      <c r="F55" s="4"/>
      <c r="G55" s="4"/>
      <c r="H55" s="4"/>
      <c r="I55" s="4"/>
      <c r="J55" s="4"/>
      <c r="K55" s="4"/>
      <c r="L55" s="3"/>
    </row>
    <row r="56" spans="2:13" ht="14.45" customHeight="1">
      <c r="B56" s="3"/>
      <c r="C56" s="145" t="s">
        <v>151</v>
      </c>
      <c r="D56" s="14"/>
      <c r="E56" s="14"/>
      <c r="F56" s="14"/>
      <c r="G56" s="14"/>
      <c r="H56" s="14"/>
      <c r="I56" s="14"/>
      <c r="J56" s="14"/>
      <c r="K56" s="14"/>
      <c r="L56" s="3"/>
    </row>
    <row r="57" spans="2:13" ht="5.0999999999999996" customHeight="1" thickBot="1">
      <c r="B57" s="3"/>
      <c r="C57" s="145"/>
      <c r="D57" s="14"/>
      <c r="E57" s="14"/>
      <c r="F57" s="14"/>
      <c r="G57" s="14"/>
      <c r="H57" s="14"/>
      <c r="I57" s="14"/>
      <c r="J57" s="14"/>
      <c r="K57" s="14"/>
      <c r="L57" s="3"/>
    </row>
    <row r="58" spans="2:13" s="96" customFormat="1" ht="18.600000000000001" customHeight="1" thickBot="1">
      <c r="B58" s="21"/>
      <c r="C58" s="15" t="s">
        <v>82</v>
      </c>
      <c r="D58" s="328" t="s">
        <v>209</v>
      </c>
      <c r="E58" s="329"/>
      <c r="F58" s="19"/>
      <c r="G58" s="19"/>
      <c r="H58" s="15" t="s">
        <v>83</v>
      </c>
      <c r="I58" s="328" t="s">
        <v>210</v>
      </c>
      <c r="J58" s="329"/>
      <c r="K58" s="19"/>
      <c r="L58" s="21"/>
      <c r="M58" s="190"/>
    </row>
    <row r="59" spans="2:13" s="96" customFormat="1" ht="18.600000000000001" customHeight="1" thickBot="1">
      <c r="B59" s="21"/>
      <c r="C59" s="15" t="s">
        <v>81</v>
      </c>
      <c r="D59" s="330">
        <v>41862</v>
      </c>
      <c r="E59" s="331"/>
      <c r="F59" s="19"/>
      <c r="G59" s="19"/>
      <c r="H59" s="15" t="s">
        <v>81</v>
      </c>
      <c r="I59" s="330">
        <v>41862</v>
      </c>
      <c r="J59" s="331"/>
      <c r="K59" s="19"/>
      <c r="L59" s="21"/>
      <c r="M59" s="190"/>
    </row>
    <row r="60" spans="2:13" ht="6" customHeight="1">
      <c r="B60" s="3"/>
      <c r="C60" s="14"/>
      <c r="D60" s="14"/>
      <c r="E60" s="14"/>
      <c r="F60" s="14"/>
      <c r="G60" s="14"/>
      <c r="H60" s="14"/>
      <c r="I60" s="14"/>
      <c r="J60" s="14"/>
      <c r="K60" s="14"/>
      <c r="L60" s="3"/>
    </row>
    <row r="61" spans="2:13" s="98" customFormat="1" ht="6" customHeight="1">
      <c r="B61" s="52"/>
      <c r="C61" s="53"/>
      <c r="D61" s="53"/>
      <c r="E61" s="53"/>
      <c r="F61" s="53"/>
      <c r="G61" s="53"/>
      <c r="H61" s="53"/>
      <c r="I61" s="53"/>
      <c r="J61" s="53"/>
      <c r="K61" s="53"/>
      <c r="L61" s="52"/>
      <c r="M61" s="192"/>
    </row>
    <row r="62" spans="2:13" s="98" customFormat="1" ht="15.6" customHeight="1">
      <c r="B62" s="52"/>
      <c r="C62" s="137" t="s">
        <v>160</v>
      </c>
      <c r="D62" s="136"/>
      <c r="E62" s="53"/>
      <c r="F62" s="53"/>
      <c r="G62" s="53"/>
      <c r="H62" s="53"/>
      <c r="I62" s="53"/>
      <c r="J62" s="53"/>
      <c r="K62" s="53"/>
      <c r="L62" s="52"/>
      <c r="M62" s="192"/>
    </row>
    <row r="63" spans="2:13" ht="3.6" customHeight="1">
      <c r="B63" s="3"/>
      <c r="C63" s="7"/>
      <c r="D63" s="7"/>
      <c r="E63" s="8"/>
      <c r="F63" s="8"/>
      <c r="G63" s="8"/>
      <c r="H63" s="8"/>
      <c r="I63" s="8"/>
      <c r="J63" s="8"/>
      <c r="K63" s="8"/>
      <c r="L63" s="3"/>
    </row>
    <row r="64" spans="2:13" s="98" customFormat="1" ht="15.6" customHeight="1">
      <c r="B64" s="52"/>
      <c r="C64" s="104" t="s">
        <v>106</v>
      </c>
      <c r="D64" s="204" t="str">
        <f>TF!G68</f>
        <v>F5</v>
      </c>
      <c r="E64" s="53"/>
      <c r="F64" s="53"/>
      <c r="G64" s="104" t="s">
        <v>138</v>
      </c>
      <c r="H64" s="327" t="e">
        <f>TF!G66</f>
        <v>#REF!</v>
      </c>
      <c r="I64" s="327"/>
      <c r="J64" s="327"/>
      <c r="K64" s="53"/>
      <c r="L64" s="52"/>
      <c r="M64" s="192"/>
    </row>
    <row r="65" spans="2:13" s="98" customFormat="1" ht="2.4500000000000002" customHeight="1">
      <c r="B65" s="52"/>
      <c r="C65" s="53"/>
      <c r="D65" s="53"/>
      <c r="E65" s="53"/>
      <c r="F65" s="53"/>
      <c r="G65" s="53"/>
      <c r="H65" s="53"/>
      <c r="I65" s="53"/>
      <c r="J65" s="53"/>
      <c r="K65" s="53"/>
      <c r="L65" s="52"/>
      <c r="M65" s="192"/>
    </row>
    <row r="66" spans="2:13" s="98" customFormat="1" ht="15.6" customHeight="1">
      <c r="B66" s="52"/>
      <c r="C66" s="104" t="s">
        <v>107</v>
      </c>
      <c r="D66" s="327" t="str">
        <f>TF!G70</f>
        <v>F0003 - Administrative Faculty</v>
      </c>
      <c r="E66" s="327"/>
      <c r="F66" s="327"/>
      <c r="G66" s="104"/>
      <c r="H66" s="327"/>
      <c r="I66" s="327"/>
      <c r="J66" s="327"/>
      <c r="K66" s="53"/>
      <c r="L66" s="52"/>
      <c r="M66" s="192"/>
    </row>
    <row r="67" spans="2:13" s="98" customFormat="1" ht="2.4500000000000002" customHeight="1" thickBot="1">
      <c r="B67" s="52"/>
      <c r="C67" s="53"/>
      <c r="D67" s="53"/>
      <c r="E67" s="53"/>
      <c r="F67" s="53"/>
      <c r="G67" s="53"/>
      <c r="H67" s="53"/>
      <c r="I67" s="53"/>
      <c r="J67" s="53"/>
      <c r="K67" s="53"/>
      <c r="L67" s="52"/>
      <c r="M67" s="192"/>
    </row>
    <row r="68" spans="2:13" s="96" customFormat="1" ht="39.75" customHeight="1" thickBot="1">
      <c r="B68" s="21"/>
      <c r="C68" s="153"/>
      <c r="D68" s="208" t="s">
        <v>190</v>
      </c>
      <c r="E68" s="51"/>
      <c r="F68" s="108"/>
      <c r="G68" s="108"/>
      <c r="H68" s="108"/>
      <c r="I68" s="152" t="s">
        <v>72</v>
      </c>
      <c r="J68" s="196" t="s">
        <v>192</v>
      </c>
      <c r="K68" s="50"/>
      <c r="L68" s="21"/>
      <c r="M68" s="190"/>
    </row>
    <row r="69" spans="2:13" ht="3.6" customHeight="1">
      <c r="B69" s="3"/>
      <c r="C69" s="8"/>
      <c r="D69" s="8"/>
      <c r="E69" s="8"/>
      <c r="F69" s="8"/>
      <c r="G69" s="8"/>
      <c r="H69" s="8"/>
      <c r="I69" s="8"/>
      <c r="J69" s="8"/>
      <c r="K69" s="8"/>
      <c r="L69" s="3"/>
    </row>
    <row r="70" spans="2:13" ht="6" customHeight="1">
      <c r="B70" s="9"/>
      <c r="C70" s="9"/>
      <c r="D70" s="9"/>
      <c r="E70" s="9"/>
      <c r="F70" s="9"/>
      <c r="G70" s="9"/>
      <c r="H70" s="9"/>
      <c r="I70" s="9"/>
      <c r="J70" s="9"/>
      <c r="K70" s="9"/>
      <c r="L70" s="9"/>
    </row>
    <row r="80" spans="2:13">
      <c r="C80" s="107"/>
    </row>
    <row r="82" spans="3:3">
      <c r="C82" s="107"/>
    </row>
  </sheetData>
  <sheetProtection formatCells="0" formatColumns="0" formatRows="0" insertColumns="0" insertRows="0" insertHyperlinks="0" deleteColumns="0" deleteRows="0" sort="0" autoFilter="0" pivotTables="0"/>
  <mergeCells count="23">
    <mergeCell ref="E42:F42"/>
    <mergeCell ref="I42:J42"/>
    <mergeCell ref="H10:J10"/>
    <mergeCell ref="F21:G21"/>
    <mergeCell ref="C32:G32"/>
    <mergeCell ref="D38:D40"/>
    <mergeCell ref="F38:F40"/>
    <mergeCell ref="H38:H40"/>
    <mergeCell ref="C17:H17"/>
    <mergeCell ref="D14:E14"/>
    <mergeCell ref="D12:E12"/>
    <mergeCell ref="C13:C14"/>
    <mergeCell ref="D66:F66"/>
    <mergeCell ref="H66:J66"/>
    <mergeCell ref="C44:C45"/>
    <mergeCell ref="G44:G46"/>
    <mergeCell ref="C52:C53"/>
    <mergeCell ref="D52:J53"/>
    <mergeCell ref="D58:E58"/>
    <mergeCell ref="I58:J58"/>
    <mergeCell ref="D59:E59"/>
    <mergeCell ref="I59:J59"/>
    <mergeCell ref="H64:J64"/>
  </mergeCells>
  <dataValidations disablePrompts="1" count="1">
    <dataValidation type="list" allowBlank="1" showInputMessage="1" showErrorMessage="1" sqref="D15:E15">
      <formula1>$F$5:$F$9</formula1>
    </dataValidation>
  </dataValidations>
  <printOptions horizontalCentered="1"/>
  <pageMargins left="0.2" right="0.2" top="0.5" bottom="0.5" header="0.3" footer="0.3"/>
  <pageSetup scale="66" orientation="portrait" r:id="rId1"/>
  <rowBreaks count="1" manualBreakCount="1">
    <brk id="32" min="1" max="11" man="1"/>
  </row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Select from drop down list">
          <x14:formula1>
            <xm:f>TF!$B$67:$B$76</xm:f>
          </x14:formula1>
          <xm:sqref>D12</xm:sqref>
        </x14:dataValidation>
        <x14:dataValidation type="list" allowBlank="1" showInputMessage="1" showErrorMessage="1">
          <x14:formula1>
            <xm:f>TF!$B$13:$B$16</xm:f>
          </x14:formula1>
          <xm:sqref>D13:E13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pageSetUpPr fitToPage="1"/>
  </sheetPr>
  <dimension ref="A1:P36"/>
  <sheetViews>
    <sheetView showGridLines="0" zoomScale="90" zoomScaleNormal="90" workbookViewId="0">
      <selection activeCell="I21" sqref="I21"/>
    </sheetView>
  </sheetViews>
  <sheetFormatPr defaultColWidth="9.140625" defaultRowHeight="15"/>
  <cols>
    <col min="1" max="1" width="4.42578125" style="38" customWidth="1"/>
    <col min="2" max="2" width="22.85546875" style="38" customWidth="1"/>
    <col min="3" max="3" width="32" style="38" customWidth="1"/>
    <col min="4" max="4" width="12.42578125" style="38" customWidth="1"/>
    <col min="5" max="16384" width="9.140625" style="38"/>
  </cols>
  <sheetData>
    <row r="1" spans="1:16">
      <c r="A1" s="115"/>
      <c r="B1" s="116"/>
      <c r="C1" s="116"/>
      <c r="D1" s="69"/>
    </row>
    <row r="2" spans="1:16" ht="15.75">
      <c r="A2" s="115"/>
      <c r="B2" s="117" t="s">
        <v>196</v>
      </c>
      <c r="C2" s="118"/>
      <c r="D2" s="69"/>
      <c r="F2" s="113" t="s">
        <v>111</v>
      </c>
      <c r="G2" s="114"/>
      <c r="H2" s="114"/>
      <c r="I2" s="114"/>
      <c r="L2" s="195" t="s">
        <v>200</v>
      </c>
      <c r="M2" s="94"/>
      <c r="N2" s="94"/>
      <c r="O2" s="197"/>
      <c r="P2" s="197" t="s">
        <v>195</v>
      </c>
    </row>
    <row r="3" spans="1:16" ht="6" customHeight="1" thickBot="1">
      <c r="A3" s="115"/>
      <c r="B3" s="116"/>
      <c r="C3" s="116"/>
      <c r="D3" s="69"/>
    </row>
    <row r="4" spans="1:16" ht="32.450000000000003" customHeight="1" thickBot="1">
      <c r="A4" s="115"/>
      <c r="B4" s="81" t="s">
        <v>98</v>
      </c>
      <c r="C4" s="64">
        <f>'PMF Form'!D56</f>
        <v>0</v>
      </c>
      <c r="D4" s="69"/>
      <c r="F4" s="201" t="s">
        <v>198</v>
      </c>
      <c r="G4" s="202" t="s">
        <v>199</v>
      </c>
    </row>
    <row r="5" spans="1:16" ht="27.75" customHeight="1">
      <c r="A5" s="115"/>
      <c r="B5" s="62" t="s">
        <v>66</v>
      </c>
      <c r="C5" s="60" t="str">
        <f>'PMF Form'!H60</f>
        <v>FT Non TR Non-Instr 9/12 Faculty</v>
      </c>
      <c r="D5" s="69"/>
      <c r="F5" s="201" t="s">
        <v>198</v>
      </c>
      <c r="G5" s="202" t="s">
        <v>199</v>
      </c>
    </row>
    <row r="6" spans="1:16" ht="25.5" customHeight="1" thickBot="1">
      <c r="A6" s="115"/>
      <c r="B6" s="111"/>
      <c r="C6" s="112" t="str">
        <f>'PMF Form'!D13</f>
        <v>Full-Time</v>
      </c>
      <c r="D6" s="69"/>
      <c r="F6" s="201" t="s">
        <v>198</v>
      </c>
      <c r="G6" s="202" t="s">
        <v>199</v>
      </c>
    </row>
    <row r="7" spans="1:16" ht="29.1" customHeight="1">
      <c r="A7" s="115"/>
      <c r="B7" s="62" t="s">
        <v>110</v>
      </c>
      <c r="C7" s="60" t="str">
        <f>'PMF Form'!D15</f>
        <v>Special Professional</v>
      </c>
      <c r="D7" s="69"/>
      <c r="F7" s="201" t="s">
        <v>198</v>
      </c>
      <c r="G7" s="202" t="s">
        <v>199</v>
      </c>
    </row>
    <row r="8" spans="1:16" ht="20.100000000000001" customHeight="1">
      <c r="A8" s="115"/>
      <c r="B8" s="111"/>
      <c r="C8" s="200" t="str">
        <f>'PMF Form'!D17</f>
        <v>Non Instructional</v>
      </c>
      <c r="D8" s="69"/>
      <c r="F8" s="201" t="s">
        <v>198</v>
      </c>
      <c r="G8" s="202" t="s">
        <v>199</v>
      </c>
    </row>
    <row r="9" spans="1:16" ht="20.100000000000001" customHeight="1" thickBot="1">
      <c r="A9" s="115"/>
      <c r="B9" s="111"/>
      <c r="C9" s="112" t="str">
        <f>'PMF Form'!D19</f>
        <v>9 Month Contract</v>
      </c>
      <c r="D9" s="69"/>
      <c r="F9" s="201" t="s">
        <v>198</v>
      </c>
      <c r="G9" s="202" t="s">
        <v>199</v>
      </c>
    </row>
    <row r="10" spans="1:16" ht="25.5" customHeight="1" thickBot="1">
      <c r="A10" s="115"/>
      <c r="B10" s="61" t="s">
        <v>60</v>
      </c>
      <c r="C10" s="59" t="str">
        <f>'PMF Form'!I13</f>
        <v>Professor</v>
      </c>
      <c r="D10" s="69"/>
      <c r="F10" s="201" t="s">
        <v>198</v>
      </c>
      <c r="G10" s="202" t="s">
        <v>199</v>
      </c>
    </row>
    <row r="11" spans="1:16" ht="39" customHeight="1" thickBot="1">
      <c r="A11" s="115"/>
      <c r="B11" s="81" t="s">
        <v>93</v>
      </c>
      <c r="C11" s="59">
        <f>'PMF Form'!I15</f>
        <v>0</v>
      </c>
      <c r="D11" s="69"/>
      <c r="F11" s="201" t="s">
        <v>198</v>
      </c>
      <c r="G11" s="202" t="s">
        <v>199</v>
      </c>
    </row>
    <row r="12" spans="1:16">
      <c r="A12" s="115"/>
      <c r="B12" s="119"/>
      <c r="C12" s="116"/>
      <c r="D12" s="69"/>
    </row>
    <row r="13" spans="1:16" ht="16.5" thickBot="1">
      <c r="A13" s="115"/>
      <c r="B13" s="120" t="s">
        <v>112</v>
      </c>
      <c r="C13" s="121"/>
      <c r="D13" s="69"/>
    </row>
    <row r="14" spans="1:16" ht="26.45" customHeight="1" thickBot="1">
      <c r="A14" s="115"/>
      <c r="B14" s="61" t="s">
        <v>127</v>
      </c>
      <c r="C14" s="123">
        <v>41711</v>
      </c>
      <c r="D14" s="69"/>
      <c r="F14" s="201" t="s">
        <v>198</v>
      </c>
      <c r="G14" s="202" t="s">
        <v>199</v>
      </c>
    </row>
    <row r="15" spans="1:16" ht="23.1" customHeight="1" thickBot="1">
      <c r="A15" s="115"/>
      <c r="B15" s="61" t="s">
        <v>113</v>
      </c>
      <c r="C15" s="59" t="s">
        <v>114</v>
      </c>
      <c r="D15" s="69"/>
      <c r="F15" s="201" t="s">
        <v>198</v>
      </c>
      <c r="G15" s="202" t="s">
        <v>199</v>
      </c>
    </row>
    <row r="16" spans="1:16" ht="30.6" customHeight="1" thickBot="1">
      <c r="A16" s="115"/>
      <c r="B16" s="62" t="s">
        <v>33</v>
      </c>
      <c r="C16" s="63" t="str">
        <f>'PMF Form'!D62</f>
        <v>F0003 - Administrative Faculty</v>
      </c>
      <c r="D16" s="69"/>
      <c r="F16" s="201" t="s">
        <v>198</v>
      </c>
      <c r="G16" s="202" t="s">
        <v>199</v>
      </c>
    </row>
    <row r="17" spans="1:7" ht="29.1" customHeight="1" thickBot="1">
      <c r="A17" s="115"/>
      <c r="B17" s="62" t="s">
        <v>116</v>
      </c>
      <c r="C17" s="63" t="str">
        <f>'PMF Form'!I13</f>
        <v>Professor</v>
      </c>
      <c r="D17" s="69"/>
      <c r="F17" s="201" t="s">
        <v>198</v>
      </c>
      <c r="G17" s="202" t="s">
        <v>199</v>
      </c>
    </row>
    <row r="18" spans="1:7" ht="29.1" customHeight="1" thickBot="1">
      <c r="A18" s="115"/>
      <c r="B18" s="62" t="s">
        <v>115</v>
      </c>
      <c r="C18" s="60" t="str">
        <f>'PMF Form'!D60</f>
        <v>FN</v>
      </c>
      <c r="D18" s="69"/>
      <c r="F18" s="201" t="s">
        <v>198</v>
      </c>
      <c r="G18" s="202" t="s">
        <v>199</v>
      </c>
    </row>
    <row r="19" spans="1:7" ht="29.1" customHeight="1" thickBot="1">
      <c r="A19" s="115"/>
      <c r="B19" s="62" t="s">
        <v>117</v>
      </c>
      <c r="C19" s="63" t="s">
        <v>118</v>
      </c>
      <c r="D19" s="69"/>
      <c r="F19" s="201" t="s">
        <v>198</v>
      </c>
      <c r="G19" s="202" t="s">
        <v>199</v>
      </c>
    </row>
    <row r="20" spans="1:7" ht="29.1" customHeight="1" thickBot="1">
      <c r="A20" s="115"/>
      <c r="B20" s="61" t="s">
        <v>119</v>
      </c>
      <c r="C20" s="66" t="s">
        <v>11</v>
      </c>
      <c r="D20" s="69"/>
      <c r="F20" s="201" t="s">
        <v>198</v>
      </c>
      <c r="G20" s="202" t="s">
        <v>199</v>
      </c>
    </row>
    <row r="21" spans="1:7" ht="29.1" customHeight="1" thickBot="1">
      <c r="A21" s="115"/>
      <c r="B21" s="61" t="s">
        <v>120</v>
      </c>
      <c r="C21" s="66" t="s">
        <v>121</v>
      </c>
      <c r="D21" s="69"/>
      <c r="F21" s="201" t="s">
        <v>198</v>
      </c>
      <c r="G21" s="202" t="s">
        <v>199</v>
      </c>
    </row>
    <row r="22" spans="1:7" ht="29.1" customHeight="1" thickBot="1">
      <c r="A22" s="115"/>
      <c r="B22" s="61" t="s">
        <v>8</v>
      </c>
      <c r="C22" s="66" t="s">
        <v>122</v>
      </c>
      <c r="D22" s="69"/>
      <c r="F22" s="201" t="s">
        <v>198</v>
      </c>
      <c r="G22" s="202" t="s">
        <v>199</v>
      </c>
    </row>
    <row r="23" spans="1:7" ht="29.1" customHeight="1" thickBot="1">
      <c r="A23" s="115"/>
      <c r="B23" s="61" t="s">
        <v>123</v>
      </c>
      <c r="C23" s="198">
        <f>'PMF Form'!J25</f>
        <v>2018</v>
      </c>
      <c r="D23" s="69"/>
      <c r="F23" s="201" t="s">
        <v>198</v>
      </c>
      <c r="G23" s="202" t="s">
        <v>199</v>
      </c>
    </row>
    <row r="24" spans="1:7" ht="33" customHeight="1" thickBot="1">
      <c r="A24" s="115"/>
      <c r="B24" s="81" t="s">
        <v>124</v>
      </c>
      <c r="C24" s="66">
        <f>'PMF Form'!F25</f>
        <v>0</v>
      </c>
      <c r="D24" s="69"/>
      <c r="F24" s="201" t="s">
        <v>198</v>
      </c>
      <c r="G24" s="202" t="s">
        <v>199</v>
      </c>
    </row>
    <row r="25" spans="1:7" ht="29.1" customHeight="1" thickBot="1">
      <c r="A25" s="115"/>
      <c r="B25" s="81" t="s">
        <v>125</v>
      </c>
      <c r="C25" s="66">
        <f>'PMF Form'!F27</f>
        <v>0</v>
      </c>
      <c r="D25" s="69"/>
      <c r="F25" s="201" t="s">
        <v>198</v>
      </c>
      <c r="G25" s="202" t="s">
        <v>199</v>
      </c>
    </row>
    <row r="26" spans="1:7" ht="29.1" customHeight="1" thickBot="1">
      <c r="A26" s="115"/>
      <c r="B26" s="61" t="s">
        <v>126</v>
      </c>
      <c r="C26" s="122">
        <f>'PMF Form'!H38</f>
        <v>0</v>
      </c>
      <c r="D26" s="69"/>
      <c r="F26" s="201" t="s">
        <v>198</v>
      </c>
      <c r="G26" s="202" t="s">
        <v>199</v>
      </c>
    </row>
    <row r="27" spans="1:7" ht="29.1" customHeight="1" thickBot="1">
      <c r="A27" s="115"/>
      <c r="B27" s="61"/>
      <c r="C27" s="66"/>
      <c r="D27" s="69"/>
    </row>
    <row r="28" spans="1:7" ht="15.75" thickBot="1">
      <c r="A28" s="67"/>
      <c r="B28" s="39"/>
      <c r="C28" s="68"/>
      <c r="D28" s="69"/>
    </row>
    <row r="29" spans="1:7" ht="15.75" thickBot="1">
      <c r="A29" s="67"/>
      <c r="B29" s="65" t="s">
        <v>95</v>
      </c>
      <c r="C29" s="65" t="s">
        <v>94</v>
      </c>
      <c r="D29" s="69"/>
    </row>
    <row r="30" spans="1:7" ht="24.75" customHeight="1" thickBot="1">
      <c r="A30" s="67"/>
      <c r="B30" s="40"/>
      <c r="C30" s="199">
        <v>41711</v>
      </c>
      <c r="D30" s="69"/>
      <c r="E30" s="42"/>
    </row>
    <row r="31" spans="1:7" ht="22.5" customHeight="1">
      <c r="A31" s="67"/>
      <c r="B31" s="43"/>
      <c r="C31" s="39"/>
      <c r="D31" s="69"/>
      <c r="E31" s="44"/>
    </row>
    <row r="32" spans="1:7" ht="22.5" customHeight="1">
      <c r="A32" s="67"/>
      <c r="B32" s="43"/>
      <c r="C32" s="39"/>
      <c r="D32" s="69"/>
    </row>
    <row r="33" spans="1:4" ht="22.5" customHeight="1" thickBot="1">
      <c r="A33" s="67"/>
      <c r="B33" s="43"/>
      <c r="C33" s="39"/>
      <c r="D33" s="69"/>
    </row>
    <row r="34" spans="1:4" ht="22.5" customHeight="1" thickBot="1">
      <c r="A34" s="67"/>
      <c r="B34" s="45"/>
      <c r="C34" s="41"/>
      <c r="D34" s="69"/>
    </row>
    <row r="35" spans="1:4" ht="17.25" customHeight="1">
      <c r="A35" s="67"/>
      <c r="B35" s="46"/>
      <c r="C35" s="39"/>
      <c r="D35" s="69"/>
    </row>
    <row r="36" spans="1:4" ht="15.75" thickBot="1">
      <c r="A36" s="70"/>
      <c r="B36" s="71"/>
      <c r="C36" s="72" t="s">
        <v>197</v>
      </c>
      <c r="D36" s="73"/>
    </row>
  </sheetData>
  <sheetProtection selectLockedCells="1"/>
  <pageMargins left="0.45" right="0.45" top="0.75" bottom="0.75" header="0.3" footer="0.3"/>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xdr:col>
                    <xdr:colOff>104775</xdr:colOff>
                    <xdr:row>30</xdr:row>
                    <xdr:rowOff>28575</xdr:rowOff>
                  </from>
                  <to>
                    <xdr:col>1</xdr:col>
                    <xdr:colOff>1295400</xdr:colOff>
                    <xdr:row>30</xdr:row>
                    <xdr:rowOff>219075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xdr:col>
                    <xdr:colOff>104775</xdr:colOff>
                    <xdr:row>31</xdr:row>
                    <xdr:rowOff>276225</xdr:rowOff>
                  </from>
                  <to>
                    <xdr:col>1</xdr:col>
                    <xdr:colOff>714375</xdr:colOff>
                    <xdr:row>32</xdr:row>
                    <xdr:rowOff>190500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xdr:col>
                    <xdr:colOff>104775</xdr:colOff>
                    <xdr:row>31</xdr:row>
                    <xdr:rowOff>28575</xdr:rowOff>
                  </from>
                  <to>
                    <xdr:col>1</xdr:col>
                    <xdr:colOff>1114425</xdr:colOff>
                    <xdr:row>31</xdr:row>
                    <xdr:rowOff>200025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xdr:col>
                    <xdr:colOff>104775</xdr:colOff>
                    <xdr:row>33</xdr:row>
                    <xdr:rowOff>9525</xdr:rowOff>
                  </from>
                  <to>
                    <xdr:col>1</xdr:col>
                    <xdr:colOff>609600</xdr:colOff>
                    <xdr:row>33</xdr:row>
                    <xdr:rowOff>180975</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104775</xdr:colOff>
                    <xdr:row>29</xdr:row>
                    <xdr:rowOff>76200</xdr:rowOff>
                  </from>
                  <to>
                    <xdr:col>1</xdr:col>
                    <xdr:colOff>1295400</xdr:colOff>
                    <xdr:row>29</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207"/>
  <sheetViews>
    <sheetView zoomScale="60" zoomScaleNormal="60" workbookViewId="0">
      <selection activeCell="I21" sqref="I21"/>
    </sheetView>
  </sheetViews>
  <sheetFormatPr defaultRowHeight="12.75"/>
  <cols>
    <col min="1" max="1" width="4.42578125" customWidth="1"/>
    <col min="2" max="2" width="31.42578125" customWidth="1"/>
    <col min="3" max="3" width="35.5703125" customWidth="1"/>
    <col min="4" max="4" width="3.140625" customWidth="1"/>
    <col min="5" max="5" width="58.42578125" customWidth="1"/>
    <col min="6" max="6" width="2.140625" customWidth="1"/>
    <col min="7" max="7" width="59.42578125" customWidth="1"/>
    <col min="8" max="8" width="7.5703125" customWidth="1"/>
    <col min="9" max="9" width="10.42578125" customWidth="1"/>
    <col min="10" max="10" width="22.140625" customWidth="1"/>
    <col min="11" max="11" width="7.5703125" customWidth="1"/>
    <col min="12" max="12" width="24.42578125" customWidth="1"/>
    <col min="13" max="13" width="35.42578125" customWidth="1"/>
    <col min="14" max="14" width="12.42578125" customWidth="1"/>
    <col min="15" max="15" width="33.42578125" customWidth="1"/>
    <col min="16" max="16" width="14.42578125" customWidth="1"/>
  </cols>
  <sheetData>
    <row r="1" spans="2:14" ht="20.25">
      <c r="B1" s="2" t="s">
        <v>283</v>
      </c>
      <c r="C1" s="309" t="s">
        <v>282</v>
      </c>
      <c r="E1" s="292"/>
      <c r="G1" s="310" t="s">
        <v>286</v>
      </c>
      <c r="H1" s="311" t="s">
        <v>287</v>
      </c>
    </row>
    <row r="2" spans="2:14" ht="18" customHeight="1" thickBot="1">
      <c r="B2" s="125"/>
      <c r="F2" s="135"/>
    </row>
    <row r="3" spans="2:14" ht="18.75" customHeight="1">
      <c r="B3" s="368" t="s">
        <v>130</v>
      </c>
      <c r="C3" s="369"/>
      <c r="E3" s="236" t="s">
        <v>231</v>
      </c>
      <c r="G3" s="245" t="s">
        <v>214</v>
      </c>
    </row>
    <row r="4" spans="2:14" ht="15.75" customHeight="1">
      <c r="B4" s="370" t="s">
        <v>68</v>
      </c>
      <c r="C4" s="371"/>
      <c r="E4" s="166"/>
      <c r="G4" s="245" t="s">
        <v>139</v>
      </c>
    </row>
    <row r="5" spans="2:14" ht="15" customHeight="1">
      <c r="B5" s="372"/>
      <c r="C5" s="373"/>
      <c r="E5" s="237" t="s">
        <v>232</v>
      </c>
      <c r="G5" s="245" t="s">
        <v>215</v>
      </c>
    </row>
    <row r="6" spans="2:14" ht="15.75" thickBot="1">
      <c r="B6" s="244" t="s">
        <v>5</v>
      </c>
      <c r="C6" s="297" t="s">
        <v>99</v>
      </c>
      <c r="E6" s="237" t="s">
        <v>235</v>
      </c>
    </row>
    <row r="7" spans="2:14" ht="16.5" thickTop="1" thickBot="1">
      <c r="B7" s="295"/>
      <c r="C7" s="298"/>
      <c r="E7" s="237" t="s">
        <v>233</v>
      </c>
      <c r="F7" s="135"/>
      <c r="G7" s="258" t="s">
        <v>249</v>
      </c>
      <c r="H7" s="265" t="s">
        <v>250</v>
      </c>
      <c r="I7" s="261"/>
      <c r="J7" s="261"/>
      <c r="K7" s="261"/>
      <c r="L7" s="261"/>
      <c r="M7" s="262"/>
    </row>
    <row r="8" spans="2:14" ht="14.25" thickTop="1" thickBot="1">
      <c r="B8" s="296" t="s">
        <v>243</v>
      </c>
      <c r="C8" s="299" t="s">
        <v>7</v>
      </c>
      <c r="E8" s="237" t="s">
        <v>234</v>
      </c>
      <c r="G8" s="267" t="s">
        <v>248</v>
      </c>
      <c r="H8" s="266" t="s">
        <v>251</v>
      </c>
      <c r="I8" s="263"/>
      <c r="J8" s="263"/>
      <c r="K8" s="263"/>
      <c r="L8" s="263"/>
      <c r="M8" s="264"/>
    </row>
    <row r="9" spans="2:14" ht="14.25" thickTop="1" thickBot="1">
      <c r="B9" s="296" t="s">
        <v>244</v>
      </c>
      <c r="C9" s="299" t="s">
        <v>201</v>
      </c>
      <c r="E9" s="235"/>
    </row>
    <row r="10" spans="2:14" ht="13.5" thickBot="1">
      <c r="B10" s="302"/>
      <c r="C10" s="174"/>
    </row>
    <row r="11" spans="2:14" ht="16.5" thickTop="1" thickBot="1">
      <c r="B11" s="243" t="s">
        <v>47</v>
      </c>
      <c r="C11" s="303" t="s">
        <v>100</v>
      </c>
      <c r="E11" s="240" t="s">
        <v>240</v>
      </c>
      <c r="F11" s="135"/>
      <c r="G11" s="259" t="str">
        <f>IF(ISERROR('PMF Form'!$D$60),0,"")</f>
        <v/>
      </c>
      <c r="H11" s="260" t="str">
        <f>IF(G11=0,"*** CANNOT CREATE VALID POSITION BASED ON CRITERIA SELECTED***","")</f>
        <v/>
      </c>
    </row>
    <row r="12" spans="2:14" ht="14.25" thickTop="1" thickBot="1">
      <c r="B12" s="300"/>
      <c r="C12" s="304"/>
      <c r="E12" s="232"/>
    </row>
    <row r="13" spans="2:14" ht="15.75" customHeight="1" thickTop="1" thickBot="1">
      <c r="B13" s="301" t="s">
        <v>4</v>
      </c>
      <c r="C13" s="305" t="s">
        <v>217</v>
      </c>
      <c r="E13" s="237" t="s">
        <v>232</v>
      </c>
      <c r="G13" s="246" t="str">
        <f>CONCATENATE('PMF Form'!D13,'PMF Form'!D15,'PMF Form'!D17,'PMF Form'!D19)</f>
        <v>Full-TimeSpecial ProfessionalNon Instructional9 Month Contract</v>
      </c>
      <c r="H13" s="247" t="s">
        <v>131</v>
      </c>
      <c r="I13" s="247"/>
      <c r="J13" s="247"/>
      <c r="K13" s="247"/>
      <c r="L13" s="247"/>
      <c r="M13" s="247" t="str">
        <f>TEXT(G13,"")</f>
        <v>Full-TimeSpecial ProfessionalNon Instructional9 Month Contract</v>
      </c>
      <c r="N13" s="248"/>
    </row>
    <row r="14" spans="2:14" ht="14.25" thickTop="1" thickBot="1">
      <c r="B14" s="301" t="s">
        <v>6</v>
      </c>
      <c r="C14" s="305" t="s">
        <v>218</v>
      </c>
      <c r="E14" s="237" t="s">
        <v>235</v>
      </c>
    </row>
    <row r="15" spans="2:14" ht="13.5" thickBot="1">
      <c r="B15" s="301" t="s">
        <v>128</v>
      </c>
      <c r="C15" s="157"/>
      <c r="E15" s="237" t="s">
        <v>233</v>
      </c>
      <c r="G15" s="129" t="str">
        <f>VLOOKUP(G17,$H$29:$O$45,8,FALSE)</f>
        <v>FT Non TR Non-Instr 9/12 Faculty</v>
      </c>
      <c r="H15" s="130" t="s">
        <v>245</v>
      </c>
      <c r="I15" s="131"/>
      <c r="J15" s="132"/>
      <c r="K15" s="132"/>
      <c r="L15" s="132"/>
    </row>
    <row r="16" spans="2:14" ht="13.5" thickBot="1">
      <c r="B16" s="301" t="s">
        <v>3</v>
      </c>
      <c r="C16" s="162"/>
      <c r="E16" s="237" t="s">
        <v>236</v>
      </c>
      <c r="G16" s="1"/>
      <c r="H16" s="86"/>
      <c r="I16" s="87"/>
    </row>
    <row r="17" spans="2:18" ht="15" thickBot="1">
      <c r="B17" s="158"/>
      <c r="C17" s="157"/>
      <c r="E17" s="170"/>
      <c r="F17" s="99"/>
      <c r="G17" s="249" t="str">
        <f>VLOOKUP(G13,$G$29:$P$45,2,FALSE)</f>
        <v>FN</v>
      </c>
      <c r="H17" s="250" t="s">
        <v>246</v>
      </c>
      <c r="I17" s="250"/>
      <c r="J17" s="250"/>
      <c r="K17" s="250"/>
      <c r="L17" s="251"/>
    </row>
    <row r="18" spans="2:18" ht="15.75" thickBot="1">
      <c r="B18" s="306" t="s">
        <v>60</v>
      </c>
      <c r="C18" s="157"/>
    </row>
    <row r="19" spans="2:18" ht="15.75" thickBot="1">
      <c r="B19" s="307"/>
      <c r="C19" s="157"/>
      <c r="E19" s="241" t="s">
        <v>241</v>
      </c>
      <c r="G19" s="252" t="str">
        <f>VLOOKUP(G13,$G$29:$P$45,7,FALSE)</f>
        <v>F0003 - Administrative Faculty</v>
      </c>
      <c r="H19" s="253" t="s">
        <v>247</v>
      </c>
      <c r="I19" s="253"/>
      <c r="J19" s="253"/>
      <c r="K19" s="253"/>
      <c r="L19" s="254"/>
    </row>
    <row r="20" spans="2:18" ht="13.5" thickBot="1">
      <c r="B20" s="307" t="s">
        <v>19</v>
      </c>
      <c r="C20" s="157"/>
      <c r="E20" s="232"/>
      <c r="F20" s="99"/>
    </row>
    <row r="21" spans="2:18" ht="13.5" thickBot="1">
      <c r="B21" s="307" t="s">
        <v>24</v>
      </c>
      <c r="C21" s="157"/>
      <c r="E21" s="237" t="s">
        <v>232</v>
      </c>
      <c r="G21" s="257">
        <f>VLOOKUP(G13,$G$29:$O$45,5)</f>
        <v>61004</v>
      </c>
      <c r="H21" s="233" t="s">
        <v>252</v>
      </c>
      <c r="I21" s="233"/>
      <c r="J21" s="233"/>
      <c r="K21" s="233"/>
      <c r="L21" s="255"/>
    </row>
    <row r="22" spans="2:18">
      <c r="B22" s="307" t="s">
        <v>22</v>
      </c>
      <c r="C22" s="157"/>
      <c r="E22" s="237" t="s">
        <v>235</v>
      </c>
      <c r="N22" s="134"/>
    </row>
    <row r="23" spans="2:18">
      <c r="B23" s="307" t="s">
        <v>23</v>
      </c>
      <c r="C23" s="157"/>
      <c r="E23" s="237" t="s">
        <v>233</v>
      </c>
      <c r="G23" s="277">
        <f>'PMF Form'!$I$15</f>
        <v>0</v>
      </c>
      <c r="H23" s="233" t="s">
        <v>253</v>
      </c>
      <c r="I23" s="233"/>
      <c r="J23" s="233"/>
      <c r="K23" s="233"/>
      <c r="L23" s="255"/>
    </row>
    <row r="24" spans="2:18">
      <c r="B24" s="307" t="s">
        <v>20</v>
      </c>
      <c r="C24" s="157"/>
      <c r="E24" s="237" t="s">
        <v>237</v>
      </c>
    </row>
    <row r="25" spans="2:18" ht="13.5" thickBot="1">
      <c r="B25" s="307" t="s">
        <v>21</v>
      </c>
      <c r="C25" s="157"/>
      <c r="E25" s="170"/>
      <c r="P25" s="139"/>
    </row>
    <row r="26" spans="2:18" ht="13.5" thickBot="1">
      <c r="B26" s="307" t="s">
        <v>31</v>
      </c>
      <c r="C26" s="157"/>
      <c r="P26" s="227"/>
      <c r="R26" s="6"/>
    </row>
    <row r="27" spans="2:18" ht="15">
      <c r="B27" s="307" t="s">
        <v>26</v>
      </c>
      <c r="C27" s="157"/>
      <c r="E27" s="242" t="s">
        <v>242</v>
      </c>
      <c r="G27" s="2" t="s">
        <v>184</v>
      </c>
      <c r="M27" s="2" t="s">
        <v>238</v>
      </c>
      <c r="N27" s="238" t="s">
        <v>296</v>
      </c>
      <c r="P27" s="227"/>
      <c r="R27" s="6"/>
    </row>
    <row r="28" spans="2:18">
      <c r="B28" s="307" t="s">
        <v>30</v>
      </c>
      <c r="C28" s="157"/>
      <c r="E28" s="232"/>
      <c r="G28" s="139" t="s">
        <v>141</v>
      </c>
      <c r="H28" s="139" t="s">
        <v>142</v>
      </c>
      <c r="I28" s="239" t="s">
        <v>143</v>
      </c>
      <c r="J28" s="139" t="s">
        <v>144</v>
      </c>
      <c r="K28" s="239" t="s">
        <v>145</v>
      </c>
      <c r="L28" s="139" t="s">
        <v>146</v>
      </c>
      <c r="M28" s="139" t="s">
        <v>147</v>
      </c>
      <c r="N28" s="239" t="s">
        <v>148</v>
      </c>
      <c r="O28" s="139" t="s">
        <v>149</v>
      </c>
      <c r="P28" s="227"/>
      <c r="R28" s="6"/>
    </row>
    <row r="29" spans="2:18">
      <c r="B29" s="307" t="s">
        <v>25</v>
      </c>
      <c r="C29" s="157"/>
      <c r="E29" s="237" t="s">
        <v>232</v>
      </c>
      <c r="G29" s="313" t="s">
        <v>219</v>
      </c>
      <c r="H29" s="314" t="s">
        <v>9</v>
      </c>
      <c r="I29" s="171" t="s">
        <v>243</v>
      </c>
      <c r="J29" s="315" t="s">
        <v>4</v>
      </c>
      <c r="K29" s="256">
        <v>61000</v>
      </c>
      <c r="L29" s="231" t="s">
        <v>217</v>
      </c>
      <c r="M29" s="140" t="s">
        <v>36</v>
      </c>
      <c r="N29" s="141">
        <v>0.248</v>
      </c>
      <c r="O29" s="2" t="s">
        <v>10</v>
      </c>
      <c r="P29" s="141"/>
      <c r="R29" s="6"/>
    </row>
    <row r="30" spans="2:18">
      <c r="B30" s="307" t="s">
        <v>32</v>
      </c>
      <c r="C30" s="157"/>
      <c r="E30" s="237" t="s">
        <v>235</v>
      </c>
      <c r="G30" s="313" t="s">
        <v>220</v>
      </c>
      <c r="H30" s="314" t="s">
        <v>11</v>
      </c>
      <c r="I30" s="171" t="s">
        <v>244</v>
      </c>
      <c r="J30" s="315" t="s">
        <v>4</v>
      </c>
      <c r="K30" s="256">
        <v>61000</v>
      </c>
      <c r="L30" s="231" t="s">
        <v>217</v>
      </c>
      <c r="M30" s="140" t="s">
        <v>36</v>
      </c>
      <c r="N30" s="141">
        <v>0.16200000000000001</v>
      </c>
      <c r="O30" s="2" t="s">
        <v>12</v>
      </c>
      <c r="P30" s="141"/>
      <c r="R30" s="6"/>
    </row>
    <row r="31" spans="2:18">
      <c r="B31" s="307" t="s">
        <v>27</v>
      </c>
      <c r="C31" s="157"/>
      <c r="E31" s="237" t="s">
        <v>233</v>
      </c>
      <c r="G31" s="313" t="s">
        <v>221</v>
      </c>
      <c r="H31" s="314" t="s">
        <v>16</v>
      </c>
      <c r="I31" s="171" t="s">
        <v>243</v>
      </c>
      <c r="J31" s="315" t="s">
        <v>3</v>
      </c>
      <c r="K31" s="256">
        <v>61004</v>
      </c>
      <c r="L31" s="231" t="s">
        <v>218</v>
      </c>
      <c r="M31" s="140" t="s">
        <v>39</v>
      </c>
      <c r="N31" s="141">
        <v>0.248</v>
      </c>
      <c r="O31" s="2" t="s">
        <v>132</v>
      </c>
      <c r="P31" s="141"/>
      <c r="R31" s="6"/>
    </row>
    <row r="32" spans="2:18">
      <c r="B32" s="307" t="s">
        <v>29</v>
      </c>
      <c r="C32" s="157"/>
      <c r="E32" s="237" t="s">
        <v>239</v>
      </c>
      <c r="G32" s="313" t="s">
        <v>222</v>
      </c>
      <c r="H32" s="314" t="s">
        <v>16</v>
      </c>
      <c r="I32" s="171" t="s">
        <v>243</v>
      </c>
      <c r="J32" s="315" t="s">
        <v>128</v>
      </c>
      <c r="K32" s="256">
        <v>61004</v>
      </c>
      <c r="L32" s="231" t="s">
        <v>218</v>
      </c>
      <c r="M32" s="140" t="s">
        <v>41</v>
      </c>
      <c r="N32" s="141">
        <v>0.248</v>
      </c>
      <c r="O32" s="2" t="s">
        <v>132</v>
      </c>
      <c r="P32" s="141"/>
      <c r="R32" s="6"/>
    </row>
    <row r="33" spans="2:18" ht="13.5" thickBot="1">
      <c r="B33" s="307" t="s">
        <v>28</v>
      </c>
      <c r="C33" s="157"/>
      <c r="E33" s="170"/>
      <c r="G33" s="313" t="s">
        <v>223</v>
      </c>
      <c r="H33" s="314" t="s">
        <v>16</v>
      </c>
      <c r="I33" s="171" t="s">
        <v>243</v>
      </c>
      <c r="J33" s="315" t="s">
        <v>6</v>
      </c>
      <c r="K33" s="256">
        <v>61004</v>
      </c>
      <c r="L33" s="231" t="s">
        <v>218</v>
      </c>
      <c r="M33" s="140" t="s">
        <v>38</v>
      </c>
      <c r="N33" s="141">
        <v>0.248</v>
      </c>
      <c r="O33" s="2" t="s">
        <v>132</v>
      </c>
      <c r="P33" s="141"/>
      <c r="R33" s="6"/>
    </row>
    <row r="34" spans="2:18" ht="13.5" thickBot="1">
      <c r="B34" s="163"/>
      <c r="C34" s="164"/>
      <c r="G34" s="313" t="s">
        <v>288</v>
      </c>
      <c r="H34" s="314" t="s">
        <v>13</v>
      </c>
      <c r="I34" s="171" t="s">
        <v>243</v>
      </c>
      <c r="J34" s="315" t="s">
        <v>6</v>
      </c>
      <c r="K34" s="256">
        <v>61004</v>
      </c>
      <c r="L34" s="231" t="s">
        <v>217</v>
      </c>
      <c r="M34" s="140" t="s">
        <v>43</v>
      </c>
      <c r="N34" s="141">
        <v>0.248</v>
      </c>
      <c r="O34" s="2" t="s">
        <v>133</v>
      </c>
      <c r="P34" s="141"/>
      <c r="R34" s="6"/>
    </row>
    <row r="35" spans="2:18">
      <c r="G35" s="313" t="s">
        <v>224</v>
      </c>
      <c r="H35" s="314" t="s">
        <v>17</v>
      </c>
      <c r="I35" s="171" t="s">
        <v>244</v>
      </c>
      <c r="J35" s="315" t="s">
        <v>3</v>
      </c>
      <c r="K35" s="256">
        <v>61006</v>
      </c>
      <c r="L35" s="231" t="s">
        <v>218</v>
      </c>
      <c r="M35" s="140" t="s">
        <v>39</v>
      </c>
      <c r="N35" s="141">
        <v>0.16200000000000001</v>
      </c>
      <c r="O35" s="2" t="s">
        <v>134</v>
      </c>
      <c r="P35" s="141"/>
      <c r="R35" s="6"/>
    </row>
    <row r="36" spans="2:18">
      <c r="G36" s="313" t="s">
        <v>225</v>
      </c>
      <c r="H36" s="314" t="s">
        <v>17</v>
      </c>
      <c r="I36" s="171" t="s">
        <v>244</v>
      </c>
      <c r="J36" s="315" t="s">
        <v>6</v>
      </c>
      <c r="K36" s="256">
        <v>61006</v>
      </c>
      <c r="L36" s="231" t="s">
        <v>218</v>
      </c>
      <c r="M36" s="140" t="s">
        <v>38</v>
      </c>
      <c r="N36" s="141">
        <v>0.16200000000000001</v>
      </c>
      <c r="O36" s="2" t="s">
        <v>134</v>
      </c>
      <c r="P36" s="141"/>
      <c r="R36" s="6"/>
    </row>
    <row r="37" spans="2:18">
      <c r="G37" s="313" t="s">
        <v>226</v>
      </c>
      <c r="H37" s="314" t="s">
        <v>14</v>
      </c>
      <c r="I37" s="171" t="s">
        <v>244</v>
      </c>
      <c r="J37" s="315" t="s">
        <v>6</v>
      </c>
      <c r="K37" s="256">
        <v>61006</v>
      </c>
      <c r="L37" s="231" t="s">
        <v>218</v>
      </c>
      <c r="M37" s="140" t="s">
        <v>43</v>
      </c>
      <c r="N37" s="141">
        <v>0.16200000000000001</v>
      </c>
      <c r="O37" s="2" t="s">
        <v>135</v>
      </c>
      <c r="P37" s="141"/>
      <c r="R37" s="6"/>
    </row>
    <row r="38" spans="2:18">
      <c r="G38" s="313" t="s">
        <v>289</v>
      </c>
      <c r="H38" s="314" t="s">
        <v>18</v>
      </c>
      <c r="I38" s="171" t="s">
        <v>243</v>
      </c>
      <c r="J38" s="315" t="s">
        <v>128</v>
      </c>
      <c r="K38" s="256">
        <v>61008</v>
      </c>
      <c r="L38" s="231" t="s">
        <v>217</v>
      </c>
      <c r="M38" s="140" t="s">
        <v>41</v>
      </c>
      <c r="N38" s="141">
        <v>0.248</v>
      </c>
      <c r="O38" s="2" t="s">
        <v>136</v>
      </c>
      <c r="P38" s="141"/>
    </row>
    <row r="39" spans="2:18">
      <c r="E39" t="s">
        <v>291</v>
      </c>
      <c r="F39" s="1"/>
      <c r="G39" s="313" t="s">
        <v>290</v>
      </c>
      <c r="H39" s="314" t="s">
        <v>18</v>
      </c>
      <c r="I39" s="171" t="s">
        <v>243</v>
      </c>
      <c r="J39" s="315" t="s">
        <v>6</v>
      </c>
      <c r="K39" s="256">
        <v>61008</v>
      </c>
      <c r="L39" s="231" t="s">
        <v>217</v>
      </c>
      <c r="M39" s="140" t="s">
        <v>38</v>
      </c>
      <c r="N39" s="141">
        <v>0.248</v>
      </c>
      <c r="O39" s="2" t="s">
        <v>136</v>
      </c>
      <c r="P39" s="141"/>
    </row>
    <row r="40" spans="2:18">
      <c r="E40" t="s">
        <v>292</v>
      </c>
      <c r="F40" s="1"/>
      <c r="G40" s="313" t="s">
        <v>227</v>
      </c>
      <c r="H40" s="314" t="s">
        <v>15</v>
      </c>
      <c r="I40" s="171" t="s">
        <v>243</v>
      </c>
      <c r="J40" s="315" t="s">
        <v>6</v>
      </c>
      <c r="K40" s="256">
        <v>61008</v>
      </c>
      <c r="L40" s="231" t="s">
        <v>218</v>
      </c>
      <c r="M40" s="140" t="s">
        <v>43</v>
      </c>
      <c r="N40" s="141">
        <v>0.248</v>
      </c>
      <c r="O40" s="2" t="s">
        <v>137</v>
      </c>
      <c r="P40" s="141"/>
    </row>
    <row r="41" spans="2:18">
      <c r="E41" t="s">
        <v>293</v>
      </c>
      <c r="F41" s="1"/>
      <c r="G41" s="313" t="s">
        <v>291</v>
      </c>
      <c r="H41" s="314" t="s">
        <v>17</v>
      </c>
      <c r="I41" s="171" t="s">
        <v>244</v>
      </c>
      <c r="J41" s="315" t="s">
        <v>3</v>
      </c>
      <c r="K41" s="256">
        <v>61008</v>
      </c>
      <c r="L41" s="231" t="s">
        <v>217</v>
      </c>
      <c r="M41" s="140" t="s">
        <v>39</v>
      </c>
      <c r="N41" s="141">
        <v>0.16200000000000001</v>
      </c>
      <c r="O41" s="2" t="s">
        <v>134</v>
      </c>
      <c r="P41" s="141"/>
    </row>
    <row r="42" spans="2:18">
      <c r="F42" s="1"/>
      <c r="G42" s="313" t="s">
        <v>292</v>
      </c>
      <c r="H42" s="314" t="s">
        <v>17</v>
      </c>
      <c r="I42" s="171" t="s">
        <v>244</v>
      </c>
      <c r="J42" s="315" t="s">
        <v>128</v>
      </c>
      <c r="K42" s="256">
        <v>61008</v>
      </c>
      <c r="L42" s="231" t="s">
        <v>217</v>
      </c>
      <c r="M42" s="140" t="s">
        <v>41</v>
      </c>
      <c r="N42" s="141">
        <v>0.16200000000000001</v>
      </c>
      <c r="O42" s="2" t="s">
        <v>134</v>
      </c>
      <c r="P42" s="141"/>
    </row>
    <row r="43" spans="2:18">
      <c r="F43" s="1"/>
      <c r="G43" s="313" t="s">
        <v>294</v>
      </c>
      <c r="H43" s="314" t="s">
        <v>17</v>
      </c>
      <c r="I43" s="171" t="s">
        <v>244</v>
      </c>
      <c r="J43" s="315" t="s">
        <v>128</v>
      </c>
      <c r="K43" s="256">
        <v>61008</v>
      </c>
      <c r="L43" s="231" t="s">
        <v>218</v>
      </c>
      <c r="M43" s="140" t="s">
        <v>41</v>
      </c>
      <c r="N43" s="141">
        <v>0.16200000000000001</v>
      </c>
      <c r="O43" s="2" t="s">
        <v>134</v>
      </c>
      <c r="P43" s="141"/>
    </row>
    <row r="44" spans="2:18" ht="15">
      <c r="E44" s="316" t="s">
        <v>293</v>
      </c>
      <c r="F44" s="1"/>
      <c r="G44" s="313" t="s">
        <v>293</v>
      </c>
      <c r="H44" s="314" t="s">
        <v>14</v>
      </c>
      <c r="I44" s="171" t="s">
        <v>244</v>
      </c>
      <c r="J44" s="315" t="s">
        <v>6</v>
      </c>
      <c r="K44" s="256">
        <v>61008</v>
      </c>
      <c r="L44" s="231" t="s">
        <v>217</v>
      </c>
      <c r="M44" s="140" t="s">
        <v>43</v>
      </c>
      <c r="N44" s="141">
        <v>0.16200000000000001</v>
      </c>
      <c r="O44" s="2" t="s">
        <v>134</v>
      </c>
      <c r="P44" s="141"/>
    </row>
    <row r="45" spans="2:18">
      <c r="F45" s="1"/>
      <c r="G45" s="313"/>
      <c r="H45" s="314"/>
      <c r="I45" s="171"/>
      <c r="J45" s="315"/>
      <c r="K45" s="256"/>
      <c r="L45" s="231"/>
      <c r="M45" s="140"/>
      <c r="N45" s="141">
        <v>0</v>
      </c>
      <c r="O45" s="2"/>
    </row>
    <row r="46" spans="2:18">
      <c r="D46" s="25"/>
      <c r="F46" s="1"/>
    </row>
    <row r="47" spans="2:18" ht="19.5" customHeight="1">
      <c r="D47" s="25"/>
      <c r="F47" s="1"/>
      <c r="G47" s="245" t="s">
        <v>214</v>
      </c>
      <c r="N47" s="6"/>
    </row>
    <row r="48" spans="2:18" ht="19.5" customHeight="1">
      <c r="D48" s="173"/>
      <c r="F48" s="1"/>
      <c r="G48" s="245" t="s">
        <v>139</v>
      </c>
      <c r="N48" s="139"/>
      <c r="O48" s="139"/>
      <c r="P48" s="139"/>
    </row>
    <row r="49" spans="2:16" ht="19.5" customHeight="1">
      <c r="F49" s="182"/>
      <c r="G49" s="245" t="s">
        <v>215</v>
      </c>
      <c r="N49" s="141"/>
      <c r="O49" s="2"/>
      <c r="P49" s="142"/>
    </row>
    <row r="50" spans="2:16" ht="13.5" thickBot="1">
      <c r="F50" s="182"/>
      <c r="N50" s="141"/>
      <c r="O50" s="2"/>
    </row>
    <row r="51" spans="2:16" ht="14.25" thickTop="1" thickBot="1">
      <c r="F51" s="183"/>
      <c r="G51" s="258" t="s">
        <v>249</v>
      </c>
      <c r="H51" s="265" t="s">
        <v>280</v>
      </c>
      <c r="I51" s="261"/>
      <c r="J51" s="261"/>
      <c r="K51" s="261"/>
      <c r="L51" s="261"/>
      <c r="M51" s="262"/>
      <c r="N51" s="141"/>
      <c r="O51" s="2"/>
    </row>
    <row r="52" spans="2:16" ht="14.25" thickTop="1" thickBot="1">
      <c r="F52" s="183"/>
      <c r="G52" s="267" t="s">
        <v>248</v>
      </c>
      <c r="H52" s="266" t="s">
        <v>251</v>
      </c>
      <c r="I52" s="263"/>
      <c r="J52" s="263"/>
      <c r="K52" s="263"/>
      <c r="L52" s="263"/>
      <c r="M52" s="264"/>
      <c r="N52" s="141"/>
      <c r="O52" s="2"/>
    </row>
    <row r="53" spans="2:16" ht="13.5" thickTop="1">
      <c r="F53" s="183"/>
      <c r="M53" s="140"/>
      <c r="N53" s="141"/>
      <c r="O53" s="2"/>
    </row>
    <row r="54" spans="2:16" ht="13.5" thickBot="1">
      <c r="F54" s="183"/>
      <c r="M54" s="140"/>
      <c r="N54" s="141"/>
      <c r="O54" s="2"/>
    </row>
    <row r="55" spans="2:16" ht="14.25" thickTop="1" thickBot="1">
      <c r="F55" s="183"/>
      <c r="G55" s="290">
        <f>IF(('PMF Form'!D33&gt;1)*('PMF Form'!E33&gt;1)*('PMF Form'!F33&gt;1)*('PMF Form'!H33&gt;1),"",0)</f>
        <v>0</v>
      </c>
      <c r="H55" s="260" t="str">
        <f>IF(G55=0,"***  CANNOT CREATE POSITION WITHOUT A LABOR DISTRIBUTION FOP AND AMOUNT ***","")</f>
        <v>***  CANNOT CREATE POSITION WITHOUT A LABOR DISTRIBUTION FOP AND AMOUNT ***</v>
      </c>
      <c r="N55" s="141"/>
      <c r="O55" s="2"/>
    </row>
    <row r="56" spans="2:16" ht="14.25" thickTop="1" thickBot="1">
      <c r="F56" s="183"/>
      <c r="M56" s="140"/>
      <c r="N56" s="141"/>
      <c r="O56" s="2"/>
    </row>
    <row r="57" spans="2:16" ht="14.25" thickTop="1" thickBot="1">
      <c r="F57" s="183"/>
      <c r="G57" s="259" t="s">
        <v>278</v>
      </c>
      <c r="M57" s="140"/>
      <c r="N57" s="141"/>
      <c r="O57" s="2"/>
    </row>
    <row r="58" spans="2:16" ht="14.25" thickTop="1" thickBot="1">
      <c r="F58" s="85"/>
    </row>
    <row r="59" spans="2:16" ht="14.25" thickTop="1" thickBot="1">
      <c r="B59" s="2"/>
      <c r="C59" s="2"/>
      <c r="F59" s="85"/>
      <c r="G59" s="259" t="s">
        <v>279</v>
      </c>
    </row>
    <row r="60" spans="2:16" ht="13.5" thickTop="1">
      <c r="B60" s="2"/>
      <c r="C60" s="2"/>
      <c r="F60" s="85"/>
    </row>
    <row r="61" spans="2:16">
      <c r="B61" s="172" t="s">
        <v>164</v>
      </c>
      <c r="E61" s="172" t="s">
        <v>164</v>
      </c>
      <c r="F61" s="85"/>
      <c r="G61" s="172" t="s">
        <v>164</v>
      </c>
    </row>
    <row r="62" spans="2:16" ht="13.5" thickBot="1">
      <c r="B62" s="2" t="s">
        <v>183</v>
      </c>
      <c r="E62" s="180" t="s">
        <v>108</v>
      </c>
      <c r="F62" s="85"/>
      <c r="G62" s="2" t="s">
        <v>183</v>
      </c>
    </row>
    <row r="63" spans="2:16" ht="13.5" thickBot="1">
      <c r="B63" s="154" t="s">
        <v>68</v>
      </c>
      <c r="C63" s="155"/>
      <c r="E63" s="140" t="s">
        <v>140</v>
      </c>
      <c r="F63" s="85"/>
    </row>
    <row r="64" spans="2:16" ht="13.5" thickBot="1">
      <c r="B64" s="156"/>
      <c r="C64" s="157"/>
      <c r="E64" s="142" t="s">
        <v>104</v>
      </c>
      <c r="F64" s="85"/>
      <c r="G64" s="128" t="str">
        <f>CONCATENATE('Secondary Position Form'!D12)</f>
        <v>Department Chair</v>
      </c>
      <c r="H64" s="127" t="s">
        <v>131</v>
      </c>
      <c r="I64" s="127"/>
      <c r="J64" s="184"/>
      <c r="K64" s="184"/>
    </row>
    <row r="65" spans="2:12" ht="15" thickBot="1">
      <c r="B65" s="158" t="s">
        <v>130</v>
      </c>
      <c r="C65" s="162"/>
      <c r="E65" s="138" t="s">
        <v>105</v>
      </c>
      <c r="F65" s="85"/>
      <c r="L65" s="139"/>
    </row>
    <row r="66" spans="2:12" ht="13.5" thickBot="1">
      <c r="B66" s="159" t="s">
        <v>163</v>
      </c>
      <c r="C66" s="157"/>
      <c r="E66" s="138" t="s">
        <v>150</v>
      </c>
      <c r="F66" s="102"/>
      <c r="G66" s="129" t="e">
        <f>VLOOKUP($G64,$G$77:$K$85,6,FALSE)</f>
        <v>#REF!</v>
      </c>
      <c r="H66" s="130" t="s">
        <v>185</v>
      </c>
      <c r="I66" s="131"/>
      <c r="J66" s="186"/>
      <c r="K66" s="186"/>
    </row>
    <row r="67" spans="2:12" ht="13.5" thickBot="1">
      <c r="B67" s="154"/>
      <c r="C67" s="155"/>
      <c r="G67" s="1"/>
      <c r="H67" s="86"/>
      <c r="I67" s="87"/>
    </row>
    <row r="68" spans="2:12" ht="13.5" thickBot="1">
      <c r="B68" s="160" t="s">
        <v>165</v>
      </c>
      <c r="C68" s="161" t="s">
        <v>175</v>
      </c>
      <c r="G68" s="129" t="str">
        <f>VLOOKUP($G64,$G$77:$K$85,2,FALSE)</f>
        <v>F5</v>
      </c>
      <c r="H68" s="126" t="s">
        <v>186</v>
      </c>
      <c r="I68" s="126"/>
      <c r="J68" s="185"/>
      <c r="K68" s="185"/>
    </row>
    <row r="69" spans="2:12" ht="13.5" thickBot="1">
      <c r="B69" s="160" t="s">
        <v>166</v>
      </c>
      <c r="C69" s="161" t="s">
        <v>174</v>
      </c>
      <c r="E69" s="172" t="s">
        <v>164</v>
      </c>
    </row>
    <row r="70" spans="2:12" ht="13.5" thickBot="1">
      <c r="B70" s="160" t="s">
        <v>167</v>
      </c>
      <c r="C70" s="161" t="s">
        <v>178</v>
      </c>
      <c r="E70" s="165" t="s">
        <v>89</v>
      </c>
      <c r="G70" s="129" t="str">
        <f>VLOOKUP($G64,$G$77:$K$85,3,FALSE)</f>
        <v>F0003 - Administrative Faculty</v>
      </c>
      <c r="H70" s="143" t="s">
        <v>187</v>
      </c>
      <c r="I70" s="143"/>
      <c r="J70" s="179"/>
      <c r="K70" s="179"/>
    </row>
    <row r="71" spans="2:12" ht="13.5" thickBot="1">
      <c r="B71" s="160" t="s">
        <v>173</v>
      </c>
      <c r="C71" s="174" t="s">
        <v>172</v>
      </c>
      <c r="E71" s="166"/>
    </row>
    <row r="72" spans="2:12" ht="15" thickBot="1">
      <c r="B72" s="160" t="s">
        <v>169</v>
      </c>
      <c r="C72" s="161" t="s">
        <v>168</v>
      </c>
      <c r="E72" s="167" t="s">
        <v>130</v>
      </c>
      <c r="G72" s="129" t="str">
        <f>VLOOKUP($G64,$G$77:$K$85,4,FALSE)</f>
        <v>FT Non-TR Non-Inst Faculty</v>
      </c>
      <c r="H72" s="133" t="s">
        <v>188</v>
      </c>
      <c r="I72" s="133"/>
      <c r="J72" s="84"/>
      <c r="K72" s="84"/>
    </row>
    <row r="73" spans="2:12">
      <c r="B73" s="160" t="s">
        <v>180</v>
      </c>
      <c r="C73" s="161" t="s">
        <v>179</v>
      </c>
      <c r="E73" s="168" t="s">
        <v>103</v>
      </c>
    </row>
    <row r="74" spans="2:12">
      <c r="B74" s="160" t="s">
        <v>177</v>
      </c>
      <c r="C74" s="161" t="s">
        <v>176</v>
      </c>
      <c r="E74" s="169"/>
      <c r="G74" s="172" t="s">
        <v>164</v>
      </c>
    </row>
    <row r="75" spans="2:12">
      <c r="B75" s="160" t="s">
        <v>171</v>
      </c>
      <c r="C75" s="161" t="s">
        <v>170</v>
      </c>
      <c r="E75" s="169" t="s">
        <v>101</v>
      </c>
      <c r="G75" s="178" t="s">
        <v>183</v>
      </c>
      <c r="H75" s="1"/>
      <c r="I75" s="5"/>
    </row>
    <row r="76" spans="2:12">
      <c r="B76" s="160" t="s">
        <v>182</v>
      </c>
      <c r="C76" s="161" t="s">
        <v>181</v>
      </c>
      <c r="E76" s="169" t="s">
        <v>102</v>
      </c>
      <c r="G76" s="139" t="s">
        <v>141</v>
      </c>
      <c r="H76" s="139" t="s">
        <v>142</v>
      </c>
      <c r="I76" s="139" t="s">
        <v>143</v>
      </c>
      <c r="J76" s="139" t="s">
        <v>144</v>
      </c>
      <c r="K76" s="139" t="s">
        <v>145</v>
      </c>
    </row>
    <row r="77" spans="2:12" ht="13.35" customHeight="1" thickBot="1">
      <c r="B77" s="175"/>
      <c r="C77" s="176"/>
      <c r="E77" s="169" t="s">
        <v>65</v>
      </c>
      <c r="G77" s="171" t="s">
        <v>165</v>
      </c>
      <c r="H77" s="181" t="s">
        <v>16</v>
      </c>
      <c r="I77" s="140" t="s">
        <v>189</v>
      </c>
      <c r="J77" s="2" t="s">
        <v>132</v>
      </c>
      <c r="K77" s="141">
        <v>0.26700000000000002</v>
      </c>
    </row>
    <row r="78" spans="2:12">
      <c r="B78" s="2"/>
      <c r="C78" s="2"/>
      <c r="E78" s="169" t="s">
        <v>64</v>
      </c>
      <c r="G78" s="171" t="s">
        <v>166</v>
      </c>
      <c r="H78" s="181" t="s">
        <v>16</v>
      </c>
      <c r="I78" s="140" t="s">
        <v>38</v>
      </c>
      <c r="J78" s="2" t="s">
        <v>132</v>
      </c>
      <c r="K78" s="141">
        <v>0.26700000000000002</v>
      </c>
    </row>
    <row r="79" spans="2:12">
      <c r="E79" s="169" t="s">
        <v>129</v>
      </c>
      <c r="G79" s="171" t="s">
        <v>167</v>
      </c>
      <c r="H79" s="181" t="s">
        <v>16</v>
      </c>
      <c r="I79" s="140" t="s">
        <v>38</v>
      </c>
      <c r="J79" s="2" t="s">
        <v>132</v>
      </c>
      <c r="K79" s="141">
        <v>0.26700000000000002</v>
      </c>
    </row>
    <row r="80" spans="2:12">
      <c r="E80" s="169" t="s">
        <v>156</v>
      </c>
      <c r="G80" s="171" t="s">
        <v>173</v>
      </c>
      <c r="H80" s="181" t="s">
        <v>16</v>
      </c>
      <c r="I80" s="140" t="s">
        <v>38</v>
      </c>
      <c r="J80" s="2" t="s">
        <v>132</v>
      </c>
      <c r="K80" s="141">
        <v>0.26700000000000002</v>
      </c>
    </row>
    <row r="81" spans="2:11">
      <c r="E81" s="169" t="s">
        <v>2</v>
      </c>
      <c r="G81" s="171" t="s">
        <v>169</v>
      </c>
      <c r="H81" s="181" t="s">
        <v>16</v>
      </c>
      <c r="I81" s="140" t="s">
        <v>38</v>
      </c>
      <c r="J81" s="2" t="s">
        <v>132</v>
      </c>
      <c r="K81" s="141">
        <v>0.26700000000000002</v>
      </c>
    </row>
    <row r="82" spans="2:11">
      <c r="E82" s="169" t="s">
        <v>67</v>
      </c>
      <c r="G82" s="171" t="s">
        <v>180</v>
      </c>
      <c r="H82" s="181" t="s">
        <v>16</v>
      </c>
      <c r="I82" s="140" t="s">
        <v>38</v>
      </c>
      <c r="J82" s="2" t="s">
        <v>132</v>
      </c>
      <c r="K82" s="141">
        <v>0.26700000000000002</v>
      </c>
    </row>
    <row r="83" spans="2:11" ht="13.5" thickBot="1">
      <c r="E83" s="170"/>
      <c r="G83" s="171" t="s">
        <v>177</v>
      </c>
      <c r="H83" s="181" t="s">
        <v>16</v>
      </c>
      <c r="I83" s="140" t="s">
        <v>38</v>
      </c>
      <c r="J83" s="2" t="s">
        <v>132</v>
      </c>
      <c r="K83" s="141">
        <v>0.26700000000000002</v>
      </c>
    </row>
    <row r="84" spans="2:11">
      <c r="G84" s="171" t="s">
        <v>171</v>
      </c>
      <c r="H84" s="181" t="s">
        <v>16</v>
      </c>
      <c r="I84" s="140" t="s">
        <v>38</v>
      </c>
      <c r="J84" s="2" t="s">
        <v>132</v>
      </c>
      <c r="K84" s="141">
        <v>0.26700000000000002</v>
      </c>
    </row>
    <row r="85" spans="2:11">
      <c r="G85" s="171" t="s">
        <v>182</v>
      </c>
      <c r="H85" s="181" t="s">
        <v>16</v>
      </c>
      <c r="I85" s="140" t="s">
        <v>38</v>
      </c>
      <c r="J85" s="2" t="s">
        <v>132</v>
      </c>
      <c r="K85" s="141">
        <v>0.26700000000000002</v>
      </c>
    </row>
    <row r="87" spans="2:11">
      <c r="B87" s="25"/>
    </row>
    <row r="99" spans="3:8">
      <c r="C99" s="25"/>
    </row>
    <row r="100" spans="3:8">
      <c r="C100" s="25"/>
    </row>
    <row r="101" spans="3:8">
      <c r="C101" s="25"/>
    </row>
    <row r="102" spans="3:8">
      <c r="C102" s="25"/>
    </row>
    <row r="110" spans="3:8">
      <c r="G110" s="2"/>
      <c r="H110" s="2"/>
    </row>
    <row r="111" spans="3:8">
      <c r="F111" s="2"/>
      <c r="G111" s="2"/>
      <c r="H111" s="2"/>
    </row>
    <row r="112" spans="3:8">
      <c r="G112" s="2"/>
      <c r="H112" s="2"/>
    </row>
    <row r="113" spans="3:8">
      <c r="G113" s="2"/>
      <c r="H113" s="2"/>
    </row>
    <row r="114" spans="3:8">
      <c r="G114" s="2"/>
      <c r="H114" s="2"/>
    </row>
    <row r="115" spans="3:8">
      <c r="G115" s="2"/>
      <c r="H115" s="2"/>
    </row>
    <row r="116" spans="3:8">
      <c r="G116" s="2"/>
      <c r="H116" s="2"/>
    </row>
    <row r="117" spans="3:8">
      <c r="C117" s="2"/>
      <c r="G117" s="2"/>
      <c r="H117" s="2"/>
    </row>
    <row r="118" spans="3:8">
      <c r="C118" s="2"/>
      <c r="G118" s="2"/>
      <c r="H118" s="2"/>
    </row>
    <row r="119" spans="3:8">
      <c r="C119" s="2"/>
      <c r="G119" s="2"/>
      <c r="H119" s="2"/>
    </row>
    <row r="120" spans="3:8">
      <c r="C120" s="2"/>
      <c r="G120" s="2"/>
      <c r="H120" s="2"/>
    </row>
    <row r="121" spans="3:8">
      <c r="C121" s="2"/>
      <c r="G121" s="2"/>
      <c r="H121" s="2"/>
    </row>
    <row r="122" spans="3:8">
      <c r="C122" s="2"/>
      <c r="G122" s="2"/>
      <c r="H122" s="2"/>
    </row>
    <row r="123" spans="3:8">
      <c r="C123" s="2"/>
      <c r="G123" s="2"/>
      <c r="H123" s="2"/>
    </row>
    <row r="124" spans="3:8">
      <c r="C124" s="2"/>
      <c r="G124" s="2"/>
      <c r="H124" s="2"/>
    </row>
    <row r="125" spans="3:8">
      <c r="C125" s="2"/>
      <c r="G125" s="2"/>
      <c r="H125" s="2"/>
    </row>
    <row r="126" spans="3:8">
      <c r="C126" s="2"/>
      <c r="G126" s="2"/>
      <c r="H126" s="2"/>
    </row>
    <row r="127" spans="3:8">
      <c r="C127" s="2"/>
      <c r="G127" s="2"/>
      <c r="H127" s="2"/>
    </row>
    <row r="128" spans="3:8">
      <c r="C128" s="2"/>
      <c r="G128" s="2"/>
      <c r="H128" s="2"/>
    </row>
    <row r="129" spans="3:8">
      <c r="C129" s="2"/>
      <c r="G129" s="2"/>
      <c r="H129" s="2"/>
    </row>
    <row r="130" spans="3:8">
      <c r="C130" s="2"/>
      <c r="G130" s="2"/>
      <c r="H130" s="2"/>
    </row>
    <row r="131" spans="3:8">
      <c r="C131" s="2"/>
      <c r="G131" s="2"/>
      <c r="H131" s="2"/>
    </row>
    <row r="132" spans="3:8">
      <c r="G132" s="2"/>
      <c r="H132" s="2"/>
    </row>
    <row r="133" spans="3:8">
      <c r="G133" s="2"/>
      <c r="H133" s="2"/>
    </row>
    <row r="134" spans="3:8">
      <c r="G134" s="2"/>
      <c r="H134" s="2"/>
    </row>
    <row r="135" spans="3:8">
      <c r="G135" s="99"/>
      <c r="H135" s="2"/>
    </row>
    <row r="136" spans="3:8">
      <c r="H136" s="2"/>
    </row>
    <row r="137" spans="3:8">
      <c r="H137" s="2"/>
    </row>
    <row r="138" spans="3:8">
      <c r="H138" s="2"/>
    </row>
    <row r="139" spans="3:8">
      <c r="H139" s="2"/>
    </row>
    <row r="140" spans="3:8">
      <c r="H140" s="2"/>
    </row>
    <row r="141" spans="3:8">
      <c r="H141" s="2"/>
    </row>
    <row r="142" spans="3:8">
      <c r="G142" s="2"/>
      <c r="H142" s="2"/>
    </row>
    <row r="143" spans="3:8">
      <c r="H143" s="2"/>
    </row>
    <row r="168" spans="6:10">
      <c r="F168" s="88"/>
    </row>
    <row r="169" spans="6:10">
      <c r="F169" s="2"/>
      <c r="G169" s="2"/>
      <c r="H169" s="2"/>
      <c r="I169" s="2"/>
      <c r="J169" s="83"/>
    </row>
    <row r="170" spans="6:10">
      <c r="F170" s="2"/>
      <c r="G170" s="2"/>
      <c r="H170" s="2"/>
      <c r="I170" s="2"/>
      <c r="J170" s="83"/>
    </row>
    <row r="171" spans="6:10">
      <c r="F171" s="2"/>
      <c r="G171" s="2"/>
      <c r="H171" s="2"/>
      <c r="I171" s="2"/>
      <c r="J171" s="83"/>
    </row>
    <row r="172" spans="6:10">
      <c r="F172" s="2"/>
      <c r="G172" s="2"/>
      <c r="H172" s="2"/>
      <c r="I172" s="2"/>
      <c r="J172" s="82"/>
    </row>
    <row r="173" spans="6:10">
      <c r="F173" s="2"/>
      <c r="G173" s="2"/>
      <c r="H173" s="2"/>
      <c r="I173" s="2"/>
      <c r="J173" s="82"/>
    </row>
    <row r="174" spans="6:10">
      <c r="F174" s="2"/>
      <c r="G174" s="2"/>
      <c r="H174" s="2"/>
      <c r="I174" s="2"/>
      <c r="J174" s="83"/>
    </row>
    <row r="175" spans="6:10">
      <c r="F175" s="2"/>
      <c r="G175" s="2"/>
      <c r="H175" s="2"/>
      <c r="I175" s="2"/>
      <c r="J175" s="82"/>
    </row>
    <row r="176" spans="6:10">
      <c r="F176" s="2"/>
      <c r="G176" s="2"/>
      <c r="H176" s="2"/>
      <c r="I176" s="2"/>
      <c r="J176" s="83"/>
    </row>
    <row r="177" spans="6:10">
      <c r="F177" s="2"/>
      <c r="G177" s="2"/>
      <c r="H177" s="2"/>
      <c r="I177" s="2"/>
      <c r="J177" s="82"/>
    </row>
    <row r="178" spans="6:10">
      <c r="F178" s="2"/>
      <c r="G178" s="2"/>
      <c r="H178" s="2"/>
      <c r="I178" s="2"/>
      <c r="J178" s="83"/>
    </row>
    <row r="179" spans="6:10">
      <c r="F179" s="2"/>
      <c r="G179" s="2"/>
      <c r="H179" s="2"/>
      <c r="I179" s="2"/>
      <c r="J179" s="82"/>
    </row>
    <row r="180" spans="6:10">
      <c r="F180" s="2"/>
      <c r="G180" s="2"/>
      <c r="H180" s="2"/>
      <c r="I180" s="2"/>
      <c r="J180" s="83"/>
    </row>
    <row r="181" spans="6:10">
      <c r="F181" s="2"/>
      <c r="G181" s="2"/>
      <c r="H181" s="2"/>
      <c r="I181" s="2"/>
      <c r="J181" s="83"/>
    </row>
    <row r="182" spans="6:10">
      <c r="F182" s="2"/>
      <c r="G182" s="2"/>
      <c r="H182" s="2"/>
      <c r="I182" s="2"/>
      <c r="J182" s="82"/>
    </row>
    <row r="183" spans="6:10">
      <c r="F183" s="2"/>
      <c r="G183" s="2"/>
      <c r="H183" s="2"/>
      <c r="I183" s="2"/>
      <c r="J183" s="83"/>
    </row>
    <row r="184" spans="6:10">
      <c r="F184" s="2"/>
      <c r="G184" s="2"/>
      <c r="H184" s="2"/>
      <c r="I184" s="2"/>
      <c r="J184" s="82"/>
    </row>
    <row r="185" spans="6:10">
      <c r="F185" s="2"/>
      <c r="G185" s="2"/>
      <c r="H185" s="2"/>
      <c r="I185" s="2"/>
      <c r="J185" s="83"/>
    </row>
    <row r="186" spans="6:10">
      <c r="F186" s="2"/>
      <c r="G186" s="2"/>
      <c r="H186" s="2"/>
      <c r="I186" s="2"/>
      <c r="J186" s="82"/>
    </row>
    <row r="187" spans="6:10">
      <c r="F187" s="2"/>
      <c r="G187" s="2"/>
      <c r="H187" s="2"/>
      <c r="I187" s="2"/>
      <c r="J187" s="83"/>
    </row>
    <row r="188" spans="6:10">
      <c r="F188" s="2"/>
      <c r="G188" s="2"/>
      <c r="H188" s="2"/>
      <c r="I188" s="2"/>
      <c r="J188" s="82"/>
    </row>
    <row r="197" spans="7:10">
      <c r="G197" t="s">
        <v>16</v>
      </c>
      <c r="H197" t="s">
        <v>35</v>
      </c>
      <c r="I197" t="s">
        <v>37</v>
      </c>
      <c r="J197" t="s">
        <v>46</v>
      </c>
    </row>
    <row r="198" spans="7:10">
      <c r="G198" t="s">
        <v>9</v>
      </c>
      <c r="H198" t="s">
        <v>10</v>
      </c>
      <c r="I198" t="s">
        <v>36</v>
      </c>
      <c r="J198" t="s">
        <v>44</v>
      </c>
    </row>
    <row r="199" spans="7:10">
      <c r="G199" t="s">
        <v>13</v>
      </c>
      <c r="H199" t="s">
        <v>34</v>
      </c>
      <c r="I199" t="s">
        <v>43</v>
      </c>
      <c r="J199" t="s">
        <v>44</v>
      </c>
    </row>
    <row r="200" spans="7:10">
      <c r="G200" t="s">
        <v>16</v>
      </c>
      <c r="H200" t="s">
        <v>35</v>
      </c>
      <c r="I200" t="s">
        <v>38</v>
      </c>
      <c r="J200" t="s">
        <v>45</v>
      </c>
    </row>
    <row r="201" spans="7:10">
      <c r="G201" t="s">
        <v>16</v>
      </c>
      <c r="H201" t="s">
        <v>35</v>
      </c>
      <c r="I201" t="s">
        <v>39</v>
      </c>
      <c r="J201" t="s">
        <v>45</v>
      </c>
    </row>
    <row r="204" spans="7:10">
      <c r="G204" t="s">
        <v>16</v>
      </c>
      <c r="H204" t="s">
        <v>35</v>
      </c>
      <c r="I204" t="s">
        <v>40</v>
      </c>
      <c r="J204" t="s">
        <v>46</v>
      </c>
    </row>
    <row r="206" spans="7:10">
      <c r="G206" t="s">
        <v>16</v>
      </c>
      <c r="H206" t="s">
        <v>35</v>
      </c>
      <c r="I206" t="s">
        <v>41</v>
      </c>
      <c r="J206" t="s">
        <v>45</v>
      </c>
    </row>
    <row r="207" spans="7:10">
      <c r="G207" t="s">
        <v>16</v>
      </c>
      <c r="H207" t="s">
        <v>35</v>
      </c>
      <c r="I207" t="s">
        <v>42</v>
      </c>
      <c r="J207" t="s">
        <v>45</v>
      </c>
    </row>
  </sheetData>
  <sortState ref="A43:C61">
    <sortCondition ref="A43:A61"/>
  </sortState>
  <mergeCells count="2">
    <mergeCell ref="B3:C3"/>
    <mergeCell ref="B4:C5"/>
  </mergeCells>
  <printOptions headings="1" gridLines="1"/>
  <pageMargins left="0.2" right="0.2" top="0.25" bottom="0.25" header="0.3" footer="0.3"/>
  <pageSetup paperSize="17" scale="6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zoomScale="90" zoomScaleNormal="90" workbookViewId="0">
      <selection activeCell="I21" sqref="I21"/>
    </sheetView>
  </sheetViews>
  <sheetFormatPr defaultColWidth="9.140625" defaultRowHeight="12.75"/>
  <cols>
    <col min="1" max="1" width="3.42578125" style="94" customWidth="1"/>
    <col min="2" max="2" width="32.42578125" style="94" bestFit="1" customWidth="1"/>
    <col min="3" max="3" width="3.140625" style="94" customWidth="1"/>
    <col min="4" max="4" width="19.5703125" style="94" customWidth="1"/>
    <col min="5" max="5" width="22.42578125" style="94" customWidth="1"/>
    <col min="6" max="16384" width="9.140625" style="94"/>
  </cols>
  <sheetData>
    <row r="1" spans="2:12" ht="23.25" customHeight="1">
      <c r="B1" s="294" t="s">
        <v>284</v>
      </c>
      <c r="D1" s="293"/>
      <c r="E1" s="293"/>
      <c r="G1" s="309" t="s">
        <v>282</v>
      </c>
    </row>
    <row r="2" spans="2:12" ht="20.25">
      <c r="B2" s="374" t="s">
        <v>258</v>
      </c>
      <c r="C2" s="374"/>
      <c r="D2" s="374"/>
      <c r="E2" s="269"/>
      <c r="F2" s="269"/>
      <c r="G2" s="269"/>
      <c r="H2" s="269"/>
      <c r="I2" s="269"/>
      <c r="J2" s="269"/>
      <c r="K2" s="269"/>
      <c r="L2" s="96"/>
    </row>
    <row r="3" spans="2:12" ht="10.5" customHeight="1">
      <c r="B3" s="270"/>
      <c r="C3" s="270"/>
      <c r="D3" s="271"/>
      <c r="E3" s="272"/>
      <c r="F3" s="273"/>
      <c r="G3" s="273"/>
      <c r="H3" s="273"/>
      <c r="I3" s="274"/>
      <c r="J3" s="275"/>
      <c r="K3" s="276"/>
      <c r="L3" s="96"/>
    </row>
    <row r="4" spans="2:12" ht="24.75" customHeight="1">
      <c r="B4" s="283" t="s">
        <v>259</v>
      </c>
      <c r="C4" s="281"/>
      <c r="D4" s="281"/>
      <c r="E4" s="269"/>
      <c r="F4" s="269"/>
      <c r="G4" s="269"/>
      <c r="H4" s="269"/>
      <c r="I4" s="269"/>
      <c r="J4" s="269"/>
      <c r="K4" s="269"/>
      <c r="L4" s="96"/>
    </row>
    <row r="5" spans="2:12" s="278" customFormat="1" ht="24.75" customHeight="1">
      <c r="B5" s="282" t="s">
        <v>113</v>
      </c>
      <c r="C5" s="279" t="s">
        <v>257</v>
      </c>
      <c r="D5" s="280" t="s">
        <v>114</v>
      </c>
    </row>
    <row r="6" spans="2:12" s="278" customFormat="1" ht="24.75" customHeight="1">
      <c r="B6" s="282" t="s">
        <v>256</v>
      </c>
      <c r="C6" s="279" t="s">
        <v>257</v>
      </c>
      <c r="D6" s="280" t="str">
        <f>TF!$G$19</f>
        <v>F0003 - Administrative Faculty</v>
      </c>
    </row>
    <row r="7" spans="2:12" s="278" customFormat="1" ht="24.75" customHeight="1">
      <c r="B7" s="282" t="s">
        <v>285</v>
      </c>
      <c r="C7" s="279" t="s">
        <v>257</v>
      </c>
      <c r="D7" s="280" t="str">
        <f>IF('PMF Form'!$I$15="",'PMF Form'!$I$13,'PMF Form'!$I$15)</f>
        <v>Professor</v>
      </c>
    </row>
    <row r="8" spans="2:12" s="278" customFormat="1" ht="24.75" customHeight="1">
      <c r="B8" s="282" t="s">
        <v>115</v>
      </c>
      <c r="C8" s="279" t="s">
        <v>257</v>
      </c>
      <c r="D8" s="280" t="str">
        <f>CONCATENATE(TF!$G$17," - ",TF!G15)</f>
        <v>FN - FT Non TR Non-Instr 9/12 Faculty</v>
      </c>
    </row>
    <row r="9" spans="2:12" s="278" customFormat="1" ht="24.75" customHeight="1">
      <c r="B9" s="282" t="s">
        <v>117</v>
      </c>
      <c r="C9" s="279" t="s">
        <v>257</v>
      </c>
      <c r="D9" s="280" t="s">
        <v>230</v>
      </c>
    </row>
    <row r="10" spans="2:12" s="278" customFormat="1" ht="24.75" customHeight="1">
      <c r="B10" s="282" t="s">
        <v>268</v>
      </c>
      <c r="C10" s="279" t="s">
        <v>257</v>
      </c>
      <c r="D10" s="280">
        <f>IF('PMF Form'!$J$25="",2015,'PMF Form'!J25)</f>
        <v>2018</v>
      </c>
    </row>
    <row r="11" spans="2:12" s="278" customFormat="1" ht="24.75" customHeight="1">
      <c r="B11" s="282" t="s">
        <v>269</v>
      </c>
      <c r="C11" s="279" t="s">
        <v>257</v>
      </c>
      <c r="D11" s="280" t="s">
        <v>270</v>
      </c>
    </row>
    <row r="12" spans="2:12" s="278" customFormat="1" ht="24.75" customHeight="1">
      <c r="B12" s="282" t="s">
        <v>119</v>
      </c>
      <c r="C12" s="279" t="s">
        <v>257</v>
      </c>
      <c r="D12" s="280" t="s">
        <v>11</v>
      </c>
    </row>
    <row r="13" spans="2:12" s="278" customFormat="1" ht="24.75" customHeight="1">
      <c r="B13" s="282" t="s">
        <v>271</v>
      </c>
      <c r="C13" s="279" t="s">
        <v>257</v>
      </c>
      <c r="D13" s="280">
        <v>0</v>
      </c>
    </row>
    <row r="14" spans="2:12" s="278" customFormat="1" ht="24.75" customHeight="1">
      <c r="B14" s="282" t="s">
        <v>120</v>
      </c>
      <c r="C14" s="279" t="s">
        <v>257</v>
      </c>
      <c r="D14" s="280" t="s">
        <v>121</v>
      </c>
    </row>
    <row r="15" spans="2:12" s="278" customFormat="1" ht="24.75" customHeight="1">
      <c r="B15" s="283" t="s">
        <v>260</v>
      </c>
      <c r="C15" s="279"/>
      <c r="D15" s="280"/>
    </row>
    <row r="16" spans="2:12" s="278" customFormat="1" ht="24.75" customHeight="1">
      <c r="B16" s="282" t="s">
        <v>264</v>
      </c>
      <c r="C16" s="279" t="s">
        <v>257</v>
      </c>
      <c r="D16" s="284" t="s">
        <v>265</v>
      </c>
    </row>
    <row r="17" spans="2:4" s="278" customFormat="1" ht="24.75" customHeight="1">
      <c r="B17" s="282" t="s">
        <v>266</v>
      </c>
      <c r="C17" s="279" t="s">
        <v>257</v>
      </c>
      <c r="D17" s="284" t="s">
        <v>267</v>
      </c>
    </row>
    <row r="18" spans="2:4" s="278" customFormat="1" ht="24.75" customHeight="1">
      <c r="B18" s="282" t="s">
        <v>262</v>
      </c>
      <c r="C18" s="279" t="s">
        <v>257</v>
      </c>
      <c r="D18" s="284" t="s">
        <v>263</v>
      </c>
    </row>
    <row r="19" spans="2:4" s="278" customFormat="1" ht="24.75" customHeight="1">
      <c r="B19" s="282" t="s">
        <v>8</v>
      </c>
      <c r="C19" s="279" t="s">
        <v>257</v>
      </c>
      <c r="D19" s="284" t="s">
        <v>122</v>
      </c>
    </row>
    <row r="20" spans="2:4" s="278" customFormat="1" ht="24.75" customHeight="1">
      <c r="B20" s="282" t="s">
        <v>0</v>
      </c>
      <c r="C20" s="279" t="s">
        <v>257</v>
      </c>
      <c r="D20" s="280" t="str">
        <f>IF('PMF Form'!$F$25="","Call for Org Number",'PMF Form'!$F$25)</f>
        <v>Call for Org Number</v>
      </c>
    </row>
    <row r="21" spans="2:4" s="278" customFormat="1" ht="24.75" customHeight="1">
      <c r="B21" s="282" t="s">
        <v>261</v>
      </c>
      <c r="C21" s="279" t="s">
        <v>257</v>
      </c>
      <c r="D21" s="280">
        <v>12</v>
      </c>
    </row>
    <row r="22" spans="2:4" s="278" customFormat="1" ht="24.75" customHeight="1">
      <c r="B22" s="282" t="s">
        <v>272</v>
      </c>
      <c r="C22" s="279" t="s">
        <v>257</v>
      </c>
      <c r="D22" s="285">
        <v>1</v>
      </c>
    </row>
    <row r="23" spans="2:4" s="278" customFormat="1" ht="24.75" customHeight="1">
      <c r="B23" s="282" t="s">
        <v>273</v>
      </c>
      <c r="C23" s="279" t="s">
        <v>257</v>
      </c>
      <c r="D23" s="285">
        <v>1</v>
      </c>
    </row>
    <row r="24" spans="2:4" s="278" customFormat="1" ht="24.75" customHeight="1">
      <c r="B24" s="282" t="s">
        <v>274</v>
      </c>
      <c r="C24" s="279" t="s">
        <v>257</v>
      </c>
      <c r="D24" s="285">
        <v>100</v>
      </c>
    </row>
    <row r="25" spans="2:4" s="278" customFormat="1" ht="24.75" customHeight="1">
      <c r="B25" s="282" t="s">
        <v>275</v>
      </c>
      <c r="C25" s="279" t="s">
        <v>257</v>
      </c>
      <c r="D25" s="286">
        <v>1</v>
      </c>
    </row>
    <row r="26" spans="2:4" s="278" customFormat="1" ht="24.75" customHeight="1">
      <c r="B26" s="282"/>
      <c r="C26" s="279"/>
      <c r="D26" s="280"/>
    </row>
    <row r="27" spans="2:4" s="278" customFormat="1" ht="24.75" customHeight="1">
      <c r="B27" s="282"/>
      <c r="C27" s="279"/>
      <c r="D27" s="280"/>
    </row>
    <row r="28" spans="2:4" s="278" customFormat="1" ht="24.75" customHeight="1">
      <c r="B28" s="282"/>
      <c r="C28" s="279"/>
      <c r="D28" s="280"/>
    </row>
    <row r="29" spans="2:4" s="278" customFormat="1" ht="24.75" customHeight="1">
      <c r="B29" s="282"/>
      <c r="C29" s="279"/>
      <c r="D29" s="280"/>
    </row>
    <row r="30" spans="2:4" s="278" customFormat="1" ht="24.75" customHeight="1">
      <c r="B30" s="282"/>
      <c r="C30" s="279"/>
      <c r="D30" s="280"/>
    </row>
  </sheetData>
  <mergeCells count="1">
    <mergeCell ref="B2:D2"/>
  </mergeCells>
  <pageMargins left="0.2" right="0.2" top="0.25" bottom="0.2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PMF Form</vt:lpstr>
      <vt:lpstr>Instructions</vt:lpstr>
      <vt:lpstr>Secondary Position Form</vt:lpstr>
      <vt:lpstr>MEMO</vt:lpstr>
      <vt:lpstr>TF</vt:lpstr>
      <vt:lpstr>Budget Office Use</vt:lpstr>
      <vt:lpstr>'Budget Office Use'!Print_Area</vt:lpstr>
      <vt:lpstr>Instructions!Print_Area</vt:lpstr>
      <vt:lpstr>MEMO!Print_Area</vt:lpstr>
      <vt:lpstr>'PMF Form'!Print_Area</vt:lpstr>
      <vt:lpstr>'Secondary Position Form'!Print_Area</vt:lpstr>
      <vt:lpstr>TF!Print_Area</vt:lpstr>
      <vt:lpstr>Instructions!Print_Titles</vt:lpstr>
      <vt:lpstr>'Secondary Position Form'!Print_Titles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Williams</dc:creator>
  <cp:lastModifiedBy>Jenae LaCosse</cp:lastModifiedBy>
  <cp:lastPrinted>2016-05-23T17:17:53Z</cp:lastPrinted>
  <dcterms:created xsi:type="dcterms:W3CDTF">2006-04-19T13:37:00Z</dcterms:created>
  <dcterms:modified xsi:type="dcterms:W3CDTF">2017-03-22T19:34:50Z</dcterms:modified>
</cp:coreProperties>
</file>