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cbrien\Desktop\"/>
    </mc:Choice>
  </mc:AlternateContent>
  <xr:revisionPtr revIDLastSave="0" documentId="13_ncr:1_{54C69794-3078-4DB3-BEDF-9B4B5A25DA38}" xr6:coauthVersionLast="36" xr6:coauthVersionMax="36" xr10:uidLastSave="{00000000-0000-0000-0000-000000000000}"/>
  <bookViews>
    <workbookView xWindow="0" yWindow="0" windowWidth="21940" windowHeight="9060" xr2:uid="{00000000-000D-0000-FFFF-FFFF00000000}"/>
  </bookViews>
  <sheets>
    <sheet name="PMF Form" sheetId="1" r:id="rId1"/>
    <sheet name="Instructions" sheetId="2" r:id="rId2"/>
    <sheet name="MEMO" sheetId="3" state="hidden" r:id="rId3"/>
    <sheet name="TF" sheetId="4" state="hidden" r:id="rId4"/>
    <sheet name="Budget Office Use" sheetId="5" state="hidden" r:id="rId5"/>
  </sheets>
  <definedNames>
    <definedName name="type_of_position">#REF!</definedName>
  </definedNames>
  <calcPr calcId="191029"/>
  <extLst>
    <ext uri="GoogleSheetsCustomDataVersion1">
      <go:sheetsCustomData xmlns:go="http://customooxmlschemas.google.com/" r:id="rId10" roundtripDataSignature="AMtx7mgnQuP+Wjf5FXhgz3K2aLPyFn4b1Q=="/>
    </ext>
  </extLst>
</workbook>
</file>

<file path=xl/calcChain.xml><?xml version="1.0" encoding="utf-8"?>
<calcChain xmlns="http://schemas.openxmlformats.org/spreadsheetml/2006/main">
  <c r="D20" i="5" l="1"/>
  <c r="D10" i="5"/>
  <c r="D7" i="5"/>
  <c r="G85" i="4"/>
  <c r="G93" i="4" s="1"/>
  <c r="G76" i="4"/>
  <c r="H76" i="4" s="1"/>
  <c r="H30" i="1" s="1"/>
  <c r="G23" i="4"/>
  <c r="G13" i="4"/>
  <c r="G21" i="4" s="1"/>
  <c r="C25" i="3"/>
  <c r="C24" i="3"/>
  <c r="C23" i="3"/>
  <c r="C17" i="3"/>
  <c r="C11" i="3"/>
  <c r="C10" i="3"/>
  <c r="C9" i="3"/>
  <c r="C8" i="3"/>
  <c r="C7" i="3"/>
  <c r="C6" i="3"/>
  <c r="C4" i="3"/>
  <c r="E42" i="1"/>
  <c r="H38" i="1"/>
  <c r="C26" i="3" s="1"/>
  <c r="I37" i="1"/>
  <c r="I36" i="1"/>
  <c r="I35" i="1"/>
  <c r="I34" i="1"/>
  <c r="I33" i="1"/>
  <c r="I38" i="1" l="1"/>
  <c r="G87" i="4"/>
  <c r="G17" i="4"/>
  <c r="G89" i="4"/>
  <c r="G19" i="4"/>
  <c r="G91" i="4"/>
  <c r="M13" i="4"/>
  <c r="J42" i="1" s="1"/>
  <c r="G42" i="1" s="1"/>
  <c r="I42" i="1" s="1"/>
  <c r="D6" i="5" l="1"/>
  <c r="D62" i="1"/>
  <c r="C16" i="3" s="1"/>
  <c r="D60" i="1"/>
  <c r="G15" i="4"/>
  <c r="H60" i="1" s="1"/>
  <c r="C5" i="3" s="1"/>
  <c r="G11" i="4" l="1"/>
  <c r="H11" i="4" s="1"/>
  <c r="H19" i="1" s="1"/>
  <c r="C18" i="3"/>
  <c r="D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5" authorId="0" shapeId="0" xr:uid="{00000000-0006-0000-0000-00000C000000}">
      <text>
        <r>
          <rPr>
            <sz val="10"/>
            <color rgb="FF000000"/>
            <rFont val="Arial"/>
          </rPr>
          <t>======
ID#AAAAVUjl2XU
Warren Williams    (2022-03-03 18:12:19)
Enter Preferred Position Title</t>
        </r>
      </text>
    </comment>
    <comment ref="I17" authorId="0" shapeId="0" xr:uid="{00000000-0006-0000-0000-00000A000000}">
      <text>
        <r>
          <rPr>
            <sz val="10"/>
            <color rgb="FF000000"/>
            <rFont val="Arial"/>
          </rPr>
          <t>======
ID#AAAAVUjl2Xk
Warren Williams    (2022-03-03 18:12:19)
Enter Preferred Candidate Name, if known</t>
        </r>
      </text>
    </comment>
    <comment ref="F25" authorId="0" shapeId="0" xr:uid="{00000000-0006-0000-0000-000005000000}">
      <text>
        <r>
          <rPr>
            <sz val="10"/>
            <color rgb="FF000000"/>
            <rFont val="Arial"/>
          </rPr>
          <t>======
ID#AAAAVUjl2YI
Warren Williams    (2022-03-03 18:12:19)
Enter 5 digit organization number</t>
        </r>
      </text>
    </comment>
    <comment ref="J25" authorId="0" shapeId="0" xr:uid="{00000000-0006-0000-0000-000009000000}">
      <text>
        <r>
          <rPr>
            <sz val="10"/>
            <color rgb="FF000000"/>
            <rFont val="Arial"/>
          </rPr>
          <t>======
ID#AAAAVUjl2Xs
Warren Williams    (2022-03-03 18:12:19)
Enter Fiscal Year the position will be effective (i.e. 2018, 2019, 2020 etc.)
Should ALWAYS be July 1 of current fiscal year.</t>
        </r>
      </text>
    </comment>
    <comment ref="F27" authorId="0" shapeId="0" xr:uid="{00000000-0006-0000-0000-00000B000000}">
      <text>
        <r>
          <rPr>
            <sz val="10"/>
            <color rgb="FF000000"/>
            <rFont val="Arial"/>
          </rPr>
          <t>======
ID#AAAAVUjl2XY
Warren Williams    (2022-03-03 18:12:19)
Enter org name associated with Departmental Organization Number</t>
        </r>
      </text>
    </comment>
    <comment ref="J42" authorId="0" shapeId="0" xr:uid="{00000000-0006-0000-0000-000008000000}">
      <text>
        <r>
          <rPr>
            <sz val="10"/>
            <color rgb="FF000000"/>
            <rFont val="Arial"/>
          </rPr>
          <t>======
ID#AAAAVUjl2X0
Warren Williams    (2022-03-03 18:12:19)
Based on the selections made in 1.  General Information and Definition.</t>
        </r>
      </text>
    </comment>
    <comment ref="D45" authorId="0" shapeId="0" xr:uid="{00000000-0006-0000-0000-000004000000}">
      <text>
        <r>
          <rPr>
            <sz val="10"/>
            <color rgb="FF000000"/>
            <rFont val="Arial"/>
          </rPr>
          <t>======
ID#AAAAVUjl2YQ
Warren Williams    (2022-03-03 18:12:19)
Notes are optional.
Please enter any notes about this new position that may not have been addressed in Sections 1 through 3.</t>
        </r>
      </text>
    </comment>
    <comment ref="D51" authorId="0" shapeId="0" xr:uid="{00000000-0006-0000-0000-000001000000}">
      <text>
        <r>
          <rPr>
            <sz val="10"/>
            <color rgb="FF000000"/>
            <rFont val="Arial"/>
          </rPr>
          <t>======
ID#AAAAVUjl2Yg
Warren Williams    (2022-03-03 18:12:19)
Enter Name of Preparer</t>
        </r>
      </text>
    </comment>
    <comment ref="I51" authorId="0" shapeId="0" xr:uid="{00000000-0006-0000-0000-000006000000}">
      <text>
        <r>
          <rPr>
            <sz val="10"/>
            <color rgb="FF000000"/>
            <rFont val="Arial"/>
          </rPr>
          <t>======
ID#AAAAVUjl2YE
Warren Williams    (2022-03-03 18:12:19)
Enter Name of Business Administrator That Approves New Position</t>
        </r>
      </text>
    </comment>
    <comment ref="D52" authorId="0" shapeId="0" xr:uid="{00000000-0006-0000-0000-000007000000}">
      <text>
        <r>
          <rPr>
            <sz val="10"/>
            <color rgb="FF000000"/>
            <rFont val="Arial"/>
          </rPr>
          <t>======
ID#AAAAVUjl2X4
Warren Williams    (2022-03-03 18:12:19)
Enter Date Prepared</t>
        </r>
      </text>
    </comment>
    <comment ref="I52" authorId="0" shapeId="0" xr:uid="{00000000-0006-0000-0000-000003000000}">
      <text>
        <r>
          <rPr>
            <sz val="10"/>
            <color rgb="FF000000"/>
            <rFont val="Arial"/>
          </rPr>
          <t>======
ID#AAAAVUjl2YU
Warren Williams    (2022-03-03 18:12:19)
Enter Date Prepared</t>
        </r>
      </text>
    </comment>
    <comment ref="D56" authorId="0" shapeId="0" xr:uid="{00000000-0006-0000-0000-000002000000}">
      <text>
        <r>
          <rPr>
            <sz val="10"/>
            <color rgb="FF000000"/>
            <rFont val="Arial"/>
          </rPr>
          <t>======
ID#AAAAVUjl2Yc
Warren Williams    (2022-03-03 18:12:19)
To be complete by the Office of Budget and Planning.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MhofKv7PxU5PyHSQUaBHhfCdig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4" authorId="0" shapeId="0" xr:uid="{00000000-0006-0000-0200-000001000000}">
      <text>
        <r>
          <rPr>
            <sz val="10"/>
            <color rgb="FF000000"/>
            <rFont val="Arial"/>
          </rPr>
          <t>======
ID#AAAAVUjl2YA
Warren Williams    (2022-03-03 18:12:19)
Specify other person that should receive copy of completed FPM and position number.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V3vPT7qnfptoq5fuW+UkUWeAAL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300-000006000000}">
      <text>
        <r>
          <rPr>
            <sz val="10"/>
            <color rgb="FF000000"/>
            <rFont val="Arial"/>
          </rPr>
          <t>======
ID#AAAAVUjl2X8
Warren Williams    (2022-03-03 18:12:19)
INTENTIONALLY LEFT BLANK</t>
        </r>
      </text>
    </comment>
    <comment ref="C7" authorId="0" shapeId="0" xr:uid="{00000000-0006-0000-0300-000004000000}">
      <text>
        <r>
          <rPr>
            <sz val="10"/>
            <color rgb="FF000000"/>
            <rFont val="Arial"/>
          </rPr>
          <t>======
ID#AAAAVUjl2YY
Warren Williams    (2022-03-03 18:12:19)
INTENTIONALLY LEFT BLANK</t>
        </r>
      </text>
    </comment>
    <comment ref="G7" authorId="0" shapeId="0" xr:uid="{00000000-0006-0000-0300-000007000000}">
      <text>
        <r>
          <rPr>
            <sz val="10"/>
            <color rgb="FF000000"/>
            <rFont val="Arial"/>
          </rPr>
          <t>======
ID#AAAAVUjl2Xw
Warren Williams    (2022-03-03 18:12:19)
Cell G9</t>
        </r>
      </text>
    </comment>
    <comment ref="G11" authorId="0" shapeId="0" xr:uid="{00000000-0006-0000-0300-00000A000000}">
      <text>
        <r>
          <rPr>
            <sz val="10"/>
            <color rgb="FF000000"/>
            <rFont val="Arial"/>
          </rPr>
          <t>======
ID#AAAAVUjl2Xc
Warren Williams    (2022-03-03 18:12:19)
Cell G9</t>
        </r>
      </text>
    </comment>
    <comment ref="B12" authorId="0" shapeId="0" xr:uid="{00000000-0006-0000-0300-000008000000}">
      <text>
        <r>
          <rPr>
            <sz val="10"/>
            <color rgb="FF000000"/>
            <rFont val="Arial"/>
          </rPr>
          <t>======
ID#AAAAVUjl2Xo
Warren Williams    (2022-03-03 18:12:19)
INTENTIONALLY LEFT BLANK</t>
        </r>
      </text>
    </comment>
    <comment ref="C12" authorId="0" shapeId="0" xr:uid="{00000000-0006-0000-0300-000003000000}">
      <text>
        <r>
          <rPr>
            <sz val="10"/>
            <color rgb="FF000000"/>
            <rFont val="Arial"/>
          </rPr>
          <t>======
ID#AAAAVUjl2Yk
Warren Williams    (2022-03-03 18:12:19)
INTENTIONALLY LEFT BLANK</t>
        </r>
      </text>
    </comment>
    <comment ref="B22" authorId="0" shapeId="0" xr:uid="{00000000-0006-0000-0300-000002000000}">
      <text>
        <r>
          <rPr>
            <sz val="10"/>
            <color rgb="FF000000"/>
            <rFont val="Arial"/>
          </rPr>
          <t>======
ID#AAAAVUjl2Yo
Warren Williams    (2022-03-03 18:12:19)
INTENTIONALLY LEFT BLANK</t>
        </r>
      </text>
    </comment>
    <comment ref="G76" authorId="0" shapeId="0" xr:uid="{00000000-0006-0000-0300-000001000000}">
      <text>
        <r>
          <rPr>
            <sz val="10"/>
            <color rgb="FF000000"/>
            <rFont val="Arial"/>
          </rPr>
          <t>======
ID#AAAAVUjl2Ys
Warren Williams    (2022-03-03 18:12:19)
Cell G9</t>
        </r>
      </text>
    </comment>
    <comment ref="G78" authorId="0" shapeId="0" xr:uid="{00000000-0006-0000-0300-000009000000}">
      <text>
        <r>
          <rPr>
            <sz val="10"/>
            <color rgb="FF000000"/>
            <rFont val="Arial"/>
          </rPr>
          <t>======
ID#AAAAVUjl2Xg
Warren Williams    (2022-03-03 18:12:19)
Cell G9</t>
        </r>
      </text>
    </comment>
    <comment ref="G80" authorId="0" shapeId="0" xr:uid="{00000000-0006-0000-0300-000005000000}">
      <text>
        <r>
          <rPr>
            <sz val="10"/>
            <color rgb="FF000000"/>
            <rFont val="Arial"/>
          </rPr>
          <t>======
ID#AAAAVUjl2YM
Warren Williams    (2022-03-03 18:12:19)
Cell G9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M8qRWQRWw6HYgDSZ2LPPvf5770A=="/>
    </ext>
  </extLst>
</comments>
</file>

<file path=xl/sharedStrings.xml><?xml version="1.0" encoding="utf-8"?>
<sst xmlns="http://schemas.openxmlformats.org/spreadsheetml/2006/main" count="690" uniqueCount="310">
  <si>
    <t xml:space="preserve">Faculty Position Management  </t>
  </si>
  <si>
    <r>
      <rPr>
        <b/>
        <sz val="11"/>
        <color theme="1"/>
        <rFont val="Arial"/>
      </rPr>
      <t xml:space="preserve">Use This Form To Request a New Single </t>
    </r>
    <r>
      <rPr>
        <b/>
        <sz val="11"/>
        <color rgb="FFFF0000"/>
        <rFont val="Arial"/>
      </rPr>
      <t>PRIMARY</t>
    </r>
    <r>
      <rPr>
        <b/>
        <sz val="11"/>
        <color theme="1"/>
        <rFont val="Arial"/>
      </rPr>
      <t xml:space="preserve"> Faculty Position</t>
    </r>
  </si>
  <si>
    <t>Cells That Are Shaded</t>
  </si>
  <si>
    <r>
      <rPr>
        <b/>
        <sz val="9"/>
        <color theme="1"/>
        <rFont val="Arial"/>
      </rPr>
      <t xml:space="preserve"> Use Drop Down Selections </t>
    </r>
    <r>
      <rPr>
        <b/>
        <sz val="7"/>
        <color theme="1"/>
        <rFont val="Arial"/>
      </rPr>
      <t>(Click into Box)</t>
    </r>
  </si>
  <si>
    <t xml:space="preserve"> Requires Manual Data Entry</t>
  </si>
  <si>
    <t xml:space="preserve"> 1.  General Information and Definition</t>
  </si>
  <si>
    <t xml:space="preserve">  This information is necessary for determining the appropriate level of the position.</t>
  </si>
  <si>
    <t>Full or Part-time</t>
  </si>
  <si>
    <t>Full-Time</t>
  </si>
  <si>
    <t xml:space="preserve">Expected Rank  </t>
  </si>
  <si>
    <t>Assistant Teaching Professor</t>
  </si>
  <si>
    <t>Faculty Type</t>
  </si>
  <si>
    <t>Teaching</t>
  </si>
  <si>
    <t xml:space="preserve">Preferred Position Title  </t>
  </si>
  <si>
    <t>Instructional or Non Instructional</t>
  </si>
  <si>
    <t>Instructional</t>
  </si>
  <si>
    <t xml:space="preserve">Candidate Name  </t>
  </si>
  <si>
    <t>Pay Type</t>
  </si>
  <si>
    <t>12 Month Contract</t>
  </si>
  <si>
    <t>This section must be completed.  If not, there will be delays in the creation of the position.</t>
  </si>
  <si>
    <t xml:space="preserve"> 2.  Position Ownership and Administration</t>
  </si>
  <si>
    <t xml:space="preserve">  Ownership Is Determined By Department Responsible For Budgeting and Administration of Position</t>
  </si>
  <si>
    <t xml:space="preserve">Department Organization Number   </t>
  </si>
  <si>
    <t>Fiscal Year Position is Effective</t>
  </si>
  <si>
    <t xml:space="preserve">Department Organization Name   </t>
  </si>
  <si>
    <t xml:space="preserve"> This section must be completed.  If not, there will be delays in creation of the position.</t>
  </si>
  <si>
    <t xml:space="preserve"> 3.  Position Labor Distribution and Position Budget Amount</t>
  </si>
  <si>
    <t>Labor Distributions Must Be Provided.  If not, there will be delays in approval and creation.</t>
  </si>
  <si>
    <t>ENTER</t>
  </si>
  <si>
    <t>(Required)</t>
  </si>
  <si>
    <t>(Optional)</t>
  </si>
  <si>
    <t>(Calculated)</t>
  </si>
  <si>
    <t>Fund</t>
  </si>
  <si>
    <t>Organization</t>
  </si>
  <si>
    <t>Program</t>
  </si>
  <si>
    <t>Activity</t>
  </si>
  <si>
    <t>Amount</t>
  </si>
  <si>
    <t>Percentage</t>
  </si>
  <si>
    <t>Distribution 1</t>
  </si>
  <si>
    <t>Distribution 2</t>
  </si>
  <si>
    <t>Distribution 3</t>
  </si>
  <si>
    <t>Distribution 4</t>
  </si>
  <si>
    <t>Distribution 5</t>
  </si>
  <si>
    <t>Labor Distributions and Amounts Should Agree To Proposed Job Amounts</t>
  </si>
  <si>
    <t>Position Salary Amount</t>
  </si>
  <si>
    <t>Position Fringe Amount</t>
  </si>
  <si>
    <t>Total Position Amount</t>
  </si>
  <si>
    <t>Fringe Rate</t>
  </si>
  <si>
    <t>Additional Notes (optional)</t>
  </si>
  <si>
    <t xml:space="preserve"> 4.  Approval</t>
  </si>
  <si>
    <t>Preparer's and Approver's Name Must Be Provided.  If not, there will be delays in creation of the position.</t>
  </si>
  <si>
    <t xml:space="preserve">Prepared By   </t>
  </si>
  <si>
    <t xml:space="preserve">Business Administrator Approval   </t>
  </si>
  <si>
    <t xml:space="preserve">Date   </t>
  </si>
  <si>
    <t xml:space="preserve"> 5.  Position Number and Leveling</t>
  </si>
  <si>
    <t>Position Number</t>
  </si>
  <si>
    <t>(Assigned by Office of Budget and Financial Planning)</t>
  </si>
  <si>
    <t>Leveling Based on Criteria Selected in Section 1</t>
  </si>
  <si>
    <t>E-Class  =</t>
  </si>
  <si>
    <t>E-Class Description  =</t>
  </si>
  <si>
    <t>P-Class  =</t>
  </si>
  <si>
    <t xml:space="preserve"> 6.  Form Routing</t>
  </si>
  <si>
    <t>Beth Schneider in the Office of the Provost and your Business Administrator (if different than preparer).</t>
  </si>
  <si>
    <t>V0219</t>
  </si>
  <si>
    <t>Instructions For Completing Faculty Position Management Form (PMF)</t>
  </si>
  <si>
    <t>NOTE: Position funding is no longer needed on the PMF.  However, a valid FOP and Amount</t>
  </si>
  <si>
    <t>are necessary.</t>
  </si>
  <si>
    <t xml:space="preserve"> Use Drop Down Selections (Click into Box)</t>
  </si>
  <si>
    <t xml:space="preserve">        Also, this section will calculate the total value of the position using the current year fringe rate. </t>
  </si>
  <si>
    <t xml:space="preserve">        A note box is provided for you to add any information relevant to the new position.</t>
  </si>
  <si>
    <t>FACULTY PRIMARY POSITION MEMO</t>
  </si>
  <si>
    <t>Not sure if we really need the Memo</t>
  </si>
  <si>
    <t>password to unprotect sheet is     xxx</t>
  </si>
  <si>
    <t>( lower case)</t>
  </si>
  <si>
    <r>
      <rPr>
        <b/>
        <sz val="11"/>
        <color theme="1"/>
        <rFont val="Arial"/>
      </rPr>
      <t xml:space="preserve">Position # </t>
    </r>
    <r>
      <rPr>
        <b/>
        <sz val="8"/>
        <color theme="1"/>
        <rFont val="Arial"/>
      </rPr>
      <t>(assigned by Budget Office)</t>
    </r>
  </si>
  <si>
    <t>&lt;&lt;&lt;&lt;&lt;</t>
  </si>
  <si>
    <t>Pulled in from Primary Position Form tab</t>
  </si>
  <si>
    <t>Position Type</t>
  </si>
  <si>
    <t>Faculty Description</t>
  </si>
  <si>
    <t>Expected Rank</t>
  </si>
  <si>
    <t>Preferred Candidate Name</t>
  </si>
  <si>
    <t>FACULTY POSITION DEFINITION</t>
  </si>
  <si>
    <t>Position Create Date</t>
  </si>
  <si>
    <t>Job Code</t>
  </si>
  <si>
    <t>ZZ00100A</t>
  </si>
  <si>
    <t>Position Class</t>
  </si>
  <si>
    <t>Position Title</t>
  </si>
  <si>
    <t>Employee Class</t>
  </si>
  <si>
    <t>Job Progression</t>
  </si>
  <si>
    <t>P</t>
  </si>
  <si>
    <t>Salary Grade</t>
  </si>
  <si>
    <t>F2</t>
  </si>
  <si>
    <t>Job Location</t>
  </si>
  <si>
    <t>UND</t>
  </si>
  <si>
    <t>Type</t>
  </si>
  <si>
    <t>Single</t>
  </si>
  <si>
    <t>Begin Date</t>
  </si>
  <si>
    <r>
      <rPr>
        <b/>
        <sz val="11"/>
        <color theme="1"/>
        <rFont val="Arial"/>
      </rPr>
      <t xml:space="preserve">Budget Org </t>
    </r>
    <r>
      <rPr>
        <b/>
        <sz val="8"/>
        <color theme="1"/>
        <rFont val="Arial"/>
      </rPr>
      <t>(Organization)</t>
    </r>
  </si>
  <si>
    <t>Budget Org Name</t>
  </si>
  <si>
    <t>Budgeted Amount</t>
  </si>
  <si>
    <t xml:space="preserve"> Email to:</t>
  </si>
  <si>
    <t xml:space="preserve"> Email date:</t>
  </si>
  <si>
    <t>Form Date 03/13/2014</t>
  </si>
  <si>
    <t>Tables and formulas</t>
  </si>
  <si>
    <t>This sheet will be hidden</t>
  </si>
  <si>
    <t>Password &gt;&gt;&gt;</t>
  </si>
  <si>
    <t>xxx</t>
  </si>
  <si>
    <t>Drop Down Selections</t>
  </si>
  <si>
    <t xml:space="preserve"> 4.  Position Funding - Fringe Rate</t>
  </si>
  <si>
    <t>If invalid selections are made in Section 1, cell G11 will evaluate as '0'.  This means an incorrect combination of criteria was selected.</t>
  </si>
  <si>
    <t>Examples  [Tenure Track and Non-TR selected].  [Tenure Track, TR and Non-Instructional selected].</t>
  </si>
  <si>
    <t>The formula in G13, concantenates the drop down</t>
  </si>
  <si>
    <t>Cell H11 formula will show error message if G11 evaluates as '0'.. This message will show in Section 1.</t>
  </si>
  <si>
    <t>Instructional or Non-Instructional</t>
  </si>
  <si>
    <t>selections from PMF tab 1. General Information and Definition.</t>
  </si>
  <si>
    <t>Then, performs a vlookup using this formula in G13,</t>
  </si>
  <si>
    <t>=IF(ISERROR('PMF Form'!$D$72),0,"")</t>
  </si>
  <si>
    <t>=IF(G11=0,"*** CANNOT CREATE VALID POSITION BASED ON CRITERIA SELECTED***","")</t>
  </si>
  <si>
    <t>looking at table $G$26 .. $O$38   column 8</t>
  </si>
  <si>
    <t>Above is formula in cell G11 below</t>
  </si>
  <si>
    <t>Above is formula in cell H11 below</t>
  </si>
  <si>
    <t>Part-Time</t>
  </si>
  <si>
    <t>Non Instructional</t>
  </si>
  <si>
    <t xml:space="preserve"> 6.  Position Number and Leveling - E Class</t>
  </si>
  <si>
    <t>Tenure Track</t>
  </si>
  <si>
    <t>9 Month Contract</t>
  </si>
  <si>
    <t xml:space="preserve">  &lt;&lt;&lt; FROM &gt;&gt;&gt; 1.General Information and Definition Selections Concantenated</t>
  </si>
  <si>
    <t>Professor of the Practice</t>
  </si>
  <si>
    <t xml:space="preserve">  &lt;&lt;&lt;  TO &gt;&gt;&gt;  6.  Position Number and Leveling / E-Class Description</t>
  </si>
  <si>
    <t>Clinical</t>
  </si>
  <si>
    <t>looking at table $G$26 .. $O$38   column 2</t>
  </si>
  <si>
    <t>Advising</t>
  </si>
  <si>
    <t xml:space="preserve">  &lt;&lt;&lt;  TO &gt;&gt;&gt;  6.  Position Number and Leveling / E-Class Code</t>
  </si>
  <si>
    <t>Research Faculty</t>
  </si>
  <si>
    <t>Library</t>
  </si>
  <si>
    <t xml:space="preserve"> 6.  Position Number and Leveling - E Class Description</t>
  </si>
  <si>
    <t xml:space="preserve">  &lt;&lt;&lt;  TO &gt;&gt;&gt;  6.  Position Number and Leveling / P-Class Code and Description</t>
  </si>
  <si>
    <t xml:space="preserve">  &lt;&lt;&lt;  TO &gt;&gt;&gt;  Budget Office Use / Account Code</t>
  </si>
  <si>
    <t>Professor</t>
  </si>
  <si>
    <t xml:space="preserve">  &lt;&lt;&lt;  TO &gt;&gt;&gt;  Budget Office Use / Position Title</t>
  </si>
  <si>
    <t>Associate Professor</t>
  </si>
  <si>
    <t>looking at table $G$26 .. $O$38   column 9</t>
  </si>
  <si>
    <t>Assistant Professor</t>
  </si>
  <si>
    <t>Clinical Professor</t>
  </si>
  <si>
    <t>Assistant Clinical Professor</t>
  </si>
  <si>
    <t xml:space="preserve"> 6.  Position Number and Leveling - P Class </t>
  </si>
  <si>
    <t>PRIMARY</t>
  </si>
  <si>
    <t>P-Class</t>
  </si>
  <si>
    <t>FY16</t>
  </si>
  <si>
    <t>Associate Clinical Professor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</si>
  <si>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</si>
  <si>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</si>
  <si>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</si>
  <si>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</si>
  <si>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</si>
  <si>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</si>
  <si>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</si>
  <si>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</si>
  <si>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</si>
  <si>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Teaching Professor</t>
  </si>
  <si>
    <t>Full-timeTenure TrackInstructional9 Month Contract</t>
  </si>
  <si>
    <t>F1</t>
  </si>
  <si>
    <t>F0001 - Tenure-track Faculty</t>
  </si>
  <si>
    <t>FT TR Faculty</t>
  </si>
  <si>
    <t>Part-timeTenure TrackInstructional9 Month Contract</t>
  </si>
  <si>
    <t>PT TR Faculty</t>
  </si>
  <si>
    <t>Associate Teaching Professor</t>
  </si>
  <si>
    <t>Full-timeLibraryNon Instructional12 Month Contract</t>
  </si>
  <si>
    <t>F5</t>
  </si>
  <si>
    <t>F0004 - Library Faculty</t>
  </si>
  <si>
    <t>FT Non-TR Non-Inst Faculty</t>
  </si>
  <si>
    <t>Advising Faculty</t>
  </si>
  <si>
    <t>looking at table $G$26 .. $O$38   column 7</t>
  </si>
  <si>
    <t>Full-timeResearch FacultyNon Instructional12 Month Contract</t>
  </si>
  <si>
    <t>F0009 - Research Faculty</t>
  </si>
  <si>
    <t>Assistant Advising Faculty</t>
  </si>
  <si>
    <t>Full-timeTeachingNon Instructional12 Month Contract</t>
  </si>
  <si>
    <t>F0003 - Administrative Faculty</t>
  </si>
  <si>
    <t>Associate Advising Faculty</t>
  </si>
  <si>
    <t>Full-timeProfessor of the PracticeNon Instructional12 Month Contract</t>
  </si>
  <si>
    <t>Full-timeClinicalNon Instructional12 Month Contract</t>
  </si>
  <si>
    <t>Assistant Professor of the Practice</t>
  </si>
  <si>
    <t>Full-timeAdvisingNon Instructional12 Month Contract</t>
  </si>
  <si>
    <t>Associate Professor of the Practice</t>
  </si>
  <si>
    <t>Full-timeTeachingInstructional9 Month Contract</t>
  </si>
  <si>
    <t>F6</t>
  </si>
  <si>
    <t>F0002 - Professional Teaching Faculty</t>
  </si>
  <si>
    <t>FT Non-TR Instructional Faculty</t>
  </si>
  <si>
    <t>Instructor</t>
  </si>
  <si>
    <t>Full-timeProfessor of the PracticeInstructional9 Month Contract</t>
  </si>
  <si>
    <t>Research Professor</t>
  </si>
  <si>
    <t>Full-timeClinicalInstructional9 Month Contract</t>
  </si>
  <si>
    <t>Research Associate Professor</t>
  </si>
  <si>
    <t>Full-timeAdvisingInstructional9 Month Contract</t>
  </si>
  <si>
    <t>Research Assistant Professor</t>
  </si>
  <si>
    <t>Part-timeLibraryNon Instructional12 Month Contract</t>
  </si>
  <si>
    <t>F8</t>
  </si>
  <si>
    <t>PT Non-TR Non-Instr Faculty</t>
  </si>
  <si>
    <t>Research Specialist</t>
  </si>
  <si>
    <t>Part-timeTeachingNon Instructional12 Month Contract</t>
  </si>
  <si>
    <t>Librarian</t>
  </si>
  <si>
    <t>Part-timeProfessor of the PracticeNon Instructional12 Month Contract</t>
  </si>
  <si>
    <t>Associate Librarian</t>
  </si>
  <si>
    <t>Part-timeClinicalNon Instructional12 Month Contract</t>
  </si>
  <si>
    <t>Assistant Librarian</t>
  </si>
  <si>
    <t>Part-timeAdvisingNon Instructional12 Month Contract</t>
  </si>
  <si>
    <t>Part-timeTeachingInstructional12 Month Contract</t>
  </si>
  <si>
    <t>F9</t>
  </si>
  <si>
    <t>PT Non-TR Instructional Faculty</t>
  </si>
  <si>
    <t>Part-timeProfessor of the PracticeInstructional12 Month Contract</t>
  </si>
  <si>
    <t>Part-timeClinicalInstructional12 Month Contract</t>
  </si>
  <si>
    <t>Part-timeAdvisingInstructional12 Month Contract</t>
  </si>
  <si>
    <t>Full-timeResearch FacultyNon Instructional9 Month Contract</t>
  </si>
  <si>
    <t>FN</t>
  </si>
  <si>
    <t>FT Non TR Non-Instr 9/12 Faculty</t>
  </si>
  <si>
    <t>Part-TimeLibraryNon Instructional9 Month Contract</t>
  </si>
  <si>
    <t>Full-timeTeachingNon Instructional9 Month Contract</t>
  </si>
  <si>
    <t>Full-timeProfessor of the PracticeNon Instructional9 Month Contract</t>
  </si>
  <si>
    <t>Full-timeClinicalNon Instructional9 Month Contract</t>
  </si>
  <si>
    <t>Full-timeAdvisingNon Instructional9 Month Contract</t>
  </si>
  <si>
    <t>Part-TimeResearch FacultyNon Instructional9 Month Contract</t>
  </si>
  <si>
    <t>Full-timeTeachingInstructional12 Month Contract</t>
  </si>
  <si>
    <t>FT</t>
  </si>
  <si>
    <t>FT Non TR Instructional Fac 12</t>
  </si>
  <si>
    <t>Full-timeProfessor of the PracticeInstructional12 Month Contract</t>
  </si>
  <si>
    <t>Full-timeClinicalInstructional12 Month Contract</t>
  </si>
  <si>
    <t>Full-timeAdvisingInstructional12 Month Contract</t>
  </si>
  <si>
    <t>Part-TimeSpecial ProfessionalInstructional9 Month Contract</t>
  </si>
  <si>
    <t>Part-TimeResearch FacultyNon Instructional12 Month Contract</t>
  </si>
  <si>
    <t>Part-TimeTeachingInstructional9 Month Contract</t>
  </si>
  <si>
    <t>Part-TimeProfessor of the PracticeInstructional9 Month Contract</t>
  </si>
  <si>
    <t>Part-TimeClinicalInstructional9 Month Contract</t>
  </si>
  <si>
    <t>Part-TimeAdvisingInstructional9 Month Contract</t>
  </si>
  <si>
    <t>=IF(G11=0,"*** CANNOT CREATE POSITION BASED ON CRITERIA SELECTED***","")</t>
  </si>
  <si>
    <t>=IF(('PMF Form'!D33&gt;1)*('PMF Form'!E33&gt;1)*('PMF Form'!F33&gt;1),0,"Position cannot be created without a Labor Distribution FOP")</t>
  </si>
  <si>
    <t>=IF(('PMF Form'!D33&gt;1)*('PMF Form'!E33&gt;1)*('PMF Form'!F33&gt;1)*('PMF Form'!H33&gt;1,"",0))</t>
  </si>
  <si>
    <t>NOT NEEDED</t>
  </si>
  <si>
    <t xml:space="preserve">EEO Skill - </t>
  </si>
  <si>
    <t>SECONDARY</t>
  </si>
  <si>
    <t>The formula in G13, concantenates the selections</t>
  </si>
  <si>
    <t>from PMF tab ….</t>
  </si>
  <si>
    <t>Then, performs a vlookup using this formula,</t>
  </si>
  <si>
    <t>looking at table $G$24 .. $Q$36   column 9</t>
  </si>
  <si>
    <t xml:space="preserve">  &lt;&lt;&lt;  TO &gt;&gt;&gt; 6.  Budget Office Use Only / E-Class Description</t>
  </si>
  <si>
    <t xml:space="preserve">  &lt;&lt;&lt;  TO &gt;&gt;&gt; 6.  Budget Office Use Only / E-Class Code</t>
  </si>
  <si>
    <t xml:space="preserve"> 4.  Position Funding</t>
  </si>
  <si>
    <t xml:space="preserve">  &lt;&lt;&lt;  TO &gt;&gt;&gt; 6.  Budget Office Use Only / P-Class Code and Description</t>
  </si>
  <si>
    <t xml:space="preserve">  &lt;&lt;&lt;  TO &gt;&gt;&gt; 6.  Budget Office Use Only / EEO Skill Code</t>
  </si>
  <si>
    <t>Position Funded Best Described</t>
  </si>
  <si>
    <t>E&amp;G Unrestricted</t>
  </si>
  <si>
    <t>Partial E&amp;G Unrestricted</t>
  </si>
  <si>
    <t>Grant Funding</t>
  </si>
  <si>
    <t>Dean</t>
  </si>
  <si>
    <t>F0007-Exec/Admin Faculty</t>
  </si>
  <si>
    <t>Type of Position</t>
  </si>
  <si>
    <t>Restricted Funding</t>
  </si>
  <si>
    <t>Associate Dean</t>
  </si>
  <si>
    <t>Grant &amp; Restricted Mixed</t>
  </si>
  <si>
    <t>Assistant Dean</t>
  </si>
  <si>
    <t>DE</t>
  </si>
  <si>
    <t>Strategic Research Investments (SRI)</t>
  </si>
  <si>
    <t>Department Chair</t>
  </si>
  <si>
    <t>DC</t>
  </si>
  <si>
    <t>Replacement Position</t>
  </si>
  <si>
    <t>Associate Chair</t>
  </si>
  <si>
    <t>DT</t>
  </si>
  <si>
    <t>Revenue</t>
  </si>
  <si>
    <t>Assistant Chair</t>
  </si>
  <si>
    <t>CH</t>
  </si>
  <si>
    <t>Director</t>
  </si>
  <si>
    <t>AC</t>
  </si>
  <si>
    <t>Associate Director</t>
  </si>
  <si>
    <t>SC</t>
  </si>
  <si>
    <t>Assistant Director</t>
  </si>
  <si>
    <t>DI</t>
  </si>
  <si>
    <t>AD</t>
  </si>
  <si>
    <t>SD</t>
  </si>
  <si>
    <t>FT Non TR Non-Instr Faculty</t>
  </si>
  <si>
    <t>F0000 - Officer-Faculty</t>
  </si>
  <si>
    <t>10 - Executive/Admin and managerial</t>
  </si>
  <si>
    <t>20 - Faculty</t>
  </si>
  <si>
    <t>FT Non TR Instructional Fac</t>
  </si>
  <si>
    <t>30 - Other professionals</t>
  </si>
  <si>
    <t>F0007 - Exec/Admin Faculty</t>
  </si>
  <si>
    <t>F0010 - Fellow</t>
  </si>
  <si>
    <t>Guide to completing NBAPOSN and NBAPBUD</t>
  </si>
  <si>
    <t>Budget Office Use</t>
  </si>
  <si>
    <t>NBAPOSN</t>
  </si>
  <si>
    <t>=</t>
  </si>
  <si>
    <t>Positon Class</t>
  </si>
  <si>
    <t>Preferred Position Title</t>
  </si>
  <si>
    <t>P - Primary</t>
  </si>
  <si>
    <t>Salary Group</t>
  </si>
  <si>
    <t>Salary Table</t>
  </si>
  <si>
    <t>SL</t>
  </si>
  <si>
    <t>Salary Step</t>
  </si>
  <si>
    <t>NBAPBUD</t>
  </si>
  <si>
    <t>Status</t>
  </si>
  <si>
    <t>Active or Frozen</t>
  </si>
  <si>
    <t>Budget Profile</t>
  </si>
  <si>
    <t>Based on Labor Distribution</t>
  </si>
  <si>
    <t>Effective Date</t>
  </si>
  <si>
    <t>01-JUL-2014</t>
  </si>
  <si>
    <t>Base Units</t>
  </si>
  <si>
    <t>Position Budget Basis</t>
  </si>
  <si>
    <t>Position Annual Basis</t>
  </si>
  <si>
    <t>Budget Appointment %</t>
  </si>
  <si>
    <t>Budget FTE</t>
  </si>
  <si>
    <t>FY23</t>
  </si>
  <si>
    <t>Completed form in Excel should be attached to an email and sent to…   position@nd.edu … with copy to Rich Forrester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</si>
</sst>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.0%"/>
    <numFmt numFmtId="165" formatCode="mm/dd/yy"/>
    <numFmt numFmtId="166" formatCode="[$-409]d\-mmm\-yyyy"/>
    <numFmt numFmtId="167" formatCode="0.000"/>
  </numFmts>
  <fonts count="56" x14ac:knownFonts="1">
    <font>
      <sz val="10"/>
      <color rgb="FF000000"/>
      <name val="Arial"/>
    </font>
    <font>
      <sz val="10"/>
      <color theme="1"/>
      <name val="Arial"/>
    </font>
    <font>
      <b/>
      <sz val="16"/>
      <color theme="1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i/>
      <sz val="10"/>
      <color rgb="FFFF0000"/>
      <name val="Arial"/>
    </font>
    <font>
      <b/>
      <sz val="10"/>
      <color theme="1"/>
      <name val="Arial"/>
    </font>
    <font>
      <b/>
      <sz val="7"/>
      <color theme="1"/>
      <name val="Arial"/>
    </font>
    <font>
      <b/>
      <sz val="9"/>
      <color theme="1"/>
      <name val="Arial"/>
    </font>
    <font>
      <b/>
      <sz val="14"/>
      <color theme="0"/>
      <name val="Arial"/>
    </font>
    <font>
      <sz val="10"/>
      <color theme="0"/>
      <name val="Arial"/>
    </font>
    <font>
      <b/>
      <i/>
      <sz val="8"/>
      <color theme="1"/>
      <name val="Arial"/>
    </font>
    <font>
      <b/>
      <sz val="9"/>
      <color rgb="FFC00000"/>
      <name val="Arial"/>
    </font>
    <font>
      <sz val="10"/>
      <name val="Arial"/>
    </font>
    <font>
      <b/>
      <sz val="12"/>
      <color rgb="FFFF0000"/>
      <name val="Arial"/>
    </font>
    <font>
      <b/>
      <sz val="8"/>
      <color theme="1"/>
      <name val="Arial"/>
    </font>
    <font>
      <i/>
      <sz val="10"/>
      <color theme="1"/>
      <name val="Arial"/>
    </font>
    <font>
      <b/>
      <i/>
      <sz val="9"/>
      <color theme="1"/>
      <name val="Arial"/>
    </font>
    <font>
      <sz val="11"/>
      <color theme="1"/>
      <name val="Arial"/>
    </font>
    <font>
      <b/>
      <u/>
      <sz val="11"/>
      <color theme="1"/>
      <name val="Arial"/>
    </font>
    <font>
      <b/>
      <u/>
      <sz val="11"/>
      <color theme="1"/>
      <name val="Arial"/>
    </font>
    <font>
      <b/>
      <sz val="9"/>
      <color rgb="FF333333"/>
      <name val="Arial"/>
    </font>
    <font>
      <b/>
      <sz val="12"/>
      <color theme="1"/>
      <name val="Arial"/>
    </font>
    <font>
      <b/>
      <sz val="13"/>
      <color theme="1"/>
      <name val="Arial"/>
    </font>
    <font>
      <b/>
      <i/>
      <sz val="9"/>
      <color rgb="FF0C0C0C"/>
      <name val="Arial"/>
    </font>
    <font>
      <b/>
      <i/>
      <sz val="11"/>
      <color theme="1"/>
      <name val="Arial"/>
    </font>
    <font>
      <b/>
      <sz val="18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b/>
      <i/>
      <sz val="14"/>
      <color rgb="FF7030A0"/>
      <name val="Calibri"/>
    </font>
    <font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i/>
      <sz val="12"/>
      <color rgb="FFFF0000"/>
      <name val="Calibri"/>
    </font>
    <font>
      <sz val="12"/>
      <color theme="1"/>
      <name val="Arial"/>
    </font>
    <font>
      <sz val="10"/>
      <color theme="1"/>
      <name val="Tahoma"/>
    </font>
    <font>
      <b/>
      <sz val="10"/>
      <color theme="1"/>
      <name val="Tahoma"/>
    </font>
    <font>
      <b/>
      <i/>
      <sz val="11"/>
      <color rgb="FF17365D"/>
      <name val="Calibri"/>
    </font>
    <font>
      <i/>
      <sz val="9"/>
      <color theme="1"/>
      <name val="Calibri"/>
    </font>
    <font>
      <i/>
      <sz val="9"/>
      <color rgb="FFFF0000"/>
      <name val="Calibri"/>
    </font>
    <font>
      <sz val="9"/>
      <color theme="1"/>
      <name val="Calibri"/>
    </font>
    <font>
      <b/>
      <sz val="16"/>
      <color rgb="FFFF0000"/>
      <name val="Arial"/>
    </font>
    <font>
      <b/>
      <sz val="10"/>
      <color rgb="FFFF0000"/>
      <name val="Arial"/>
    </font>
    <font>
      <b/>
      <i/>
      <sz val="11"/>
      <color rgb="FFC00000"/>
      <name val="Arial"/>
    </font>
    <font>
      <b/>
      <sz val="10"/>
      <color rgb="FF000000"/>
      <name val="Arial"/>
    </font>
    <font>
      <sz val="10"/>
      <color theme="1"/>
      <name val="Calibri"/>
    </font>
    <font>
      <b/>
      <sz val="11"/>
      <color rgb="FF000000"/>
      <name val="Calibri"/>
    </font>
    <font>
      <b/>
      <sz val="10"/>
      <color rgb="FF00B050"/>
      <name val="Arial"/>
    </font>
    <font>
      <b/>
      <i/>
      <sz val="10"/>
      <color theme="1"/>
      <name val="Arial"/>
    </font>
    <font>
      <b/>
      <sz val="9"/>
      <color rgb="FF000000"/>
      <name val="Arial"/>
    </font>
    <font>
      <b/>
      <sz val="10"/>
      <color rgb="FF0C0C0C"/>
      <name val="Arial"/>
    </font>
    <font>
      <b/>
      <u/>
      <sz val="14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1"/>
      <color rgb="FFFF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EAF1DD"/>
        <bgColor rgb="FFEAF1DD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F7F7F7"/>
        <bgColor rgb="FFF7F7F7"/>
      </patternFill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DDD9C3"/>
        <bgColor rgb="FFDDD9C3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C4BD97"/>
        <bgColor rgb="FFC4BD97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/>
      <top style="thin">
        <color rgb="FFCCCCFF"/>
      </top>
      <bottom style="thin">
        <color rgb="FFCCCCFF"/>
      </bottom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5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2" borderId="1" xfId="0" applyFont="1" applyFill="1" applyBorder="1"/>
    <xf numFmtId="0" fontId="6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6" borderId="2" xfId="0" applyFont="1" applyFill="1" applyBorder="1"/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top"/>
    </xf>
    <xf numFmtId="0" fontId="6" fillId="6" borderId="7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1" fillId="2" borderId="1" xfId="0" applyFont="1" applyFill="1" applyBorder="1" applyAlignment="1">
      <alignment vertical="center"/>
    </xf>
    <xf numFmtId="0" fontId="15" fillId="4" borderId="1" xfId="0" applyFont="1" applyFill="1" applyBorder="1"/>
    <xf numFmtId="0" fontId="6" fillId="4" borderId="1" xfId="0" applyFont="1" applyFill="1" applyBorder="1" applyAlignment="1">
      <alignment vertical="top"/>
    </xf>
    <xf numFmtId="0" fontId="1" fillId="0" borderId="20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top"/>
    </xf>
    <xf numFmtId="7" fontId="1" fillId="2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7" fontId="6" fillId="6" borderId="7" xfId="0" applyNumberFormat="1" applyFont="1" applyFill="1" applyBorder="1" applyAlignment="1">
      <alignment horizontal="right" vertical="center"/>
    </xf>
    <xf numFmtId="10" fontId="6" fillId="4" borderId="7" xfId="0" applyNumberFormat="1" applyFont="1" applyFill="1" applyBorder="1" applyAlignment="1">
      <alignment horizontal="right" vertical="center"/>
    </xf>
    <xf numFmtId="7" fontId="6" fillId="6" borderId="7" xfId="0" applyNumberFormat="1" applyFont="1" applyFill="1" applyBorder="1" applyAlignment="1">
      <alignment horizontal="right" vertical="center"/>
    </xf>
    <xf numFmtId="7" fontId="6" fillId="6" borderId="7" xfId="0" applyNumberFormat="1" applyFont="1" applyFill="1" applyBorder="1" applyAlignment="1">
      <alignment horizontal="center" vertical="center"/>
    </xf>
    <xf numFmtId="7" fontId="8" fillId="4" borderId="7" xfId="0" applyNumberFormat="1" applyFont="1" applyFill="1" applyBorder="1" applyAlignment="1">
      <alignment vertical="center"/>
    </xf>
    <xf numFmtId="10" fontId="8" fillId="4" borderId="7" xfId="0" applyNumberFormat="1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top" wrapText="1"/>
    </xf>
    <xf numFmtId="0" fontId="18" fillId="2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4" fillId="4" borderId="1" xfId="0" applyFont="1" applyFill="1" applyBorder="1"/>
    <xf numFmtId="7" fontId="19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7" fillId="4" borderId="1" xfId="0" applyNumberFormat="1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left" vertical="top"/>
    </xf>
    <xf numFmtId="7" fontId="6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18" fillId="2" borderId="1" xfId="0" applyFont="1" applyFill="1" applyBorder="1"/>
    <xf numFmtId="0" fontId="10" fillId="3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center" vertical="top" wrapText="1"/>
    </xf>
    <xf numFmtId="0" fontId="23" fillId="8" borderId="7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left" vertical="center"/>
    </xf>
    <xf numFmtId="0" fontId="18" fillId="3" borderId="1" xfId="0" applyFont="1" applyFill="1" applyBorder="1"/>
    <xf numFmtId="0" fontId="4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vertical="center"/>
    </xf>
    <xf numFmtId="0" fontId="18" fillId="7" borderId="1" xfId="0" applyFont="1" applyFill="1" applyBorder="1"/>
    <xf numFmtId="0" fontId="1" fillId="7" borderId="1" xfId="0" applyFont="1" applyFill="1" applyBorder="1"/>
    <xf numFmtId="0" fontId="4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25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top" wrapText="1"/>
    </xf>
    <xf numFmtId="0" fontId="22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left" vertical="top"/>
    </xf>
    <xf numFmtId="0" fontId="8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0" fontId="28" fillId="2" borderId="1" xfId="0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left"/>
    </xf>
    <xf numFmtId="0" fontId="31" fillId="2" borderId="1" xfId="0" applyFont="1" applyFill="1" applyBorder="1"/>
    <xf numFmtId="0" fontId="18" fillId="9" borderId="30" xfId="0" applyFont="1" applyFill="1" applyBorder="1"/>
    <xf numFmtId="0" fontId="18" fillId="9" borderId="1" xfId="0" applyFont="1" applyFill="1" applyBorder="1"/>
    <xf numFmtId="0" fontId="32" fillId="9" borderId="31" xfId="0" applyFont="1" applyFill="1" applyBorder="1"/>
    <xf numFmtId="0" fontId="32" fillId="0" borderId="0" xfId="0" applyFont="1"/>
    <xf numFmtId="0" fontId="4" fillId="9" borderId="1" xfId="0" applyFont="1" applyFill="1" applyBorder="1"/>
    <xf numFmtId="0" fontId="22" fillId="9" borderId="1" xfId="0" applyFont="1" applyFill="1" applyBorder="1"/>
    <xf numFmtId="0" fontId="33" fillId="10" borderId="1" xfId="0" applyFont="1" applyFill="1" applyBorder="1" applyAlignment="1">
      <alignment vertical="top"/>
    </xf>
    <xf numFmtId="0" fontId="32" fillId="10" borderId="1" xfId="0" applyFont="1" applyFill="1" applyBorder="1"/>
    <xf numFmtId="0" fontId="4" fillId="7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4" fillId="0" borderId="0" xfId="0" applyFont="1"/>
    <xf numFmtId="0" fontId="4" fillId="7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vertical="top" wrapText="1"/>
    </xf>
    <xf numFmtId="0" fontId="8" fillId="9" borderId="1" xfId="0" applyFont="1" applyFill="1" applyBorder="1"/>
    <xf numFmtId="0" fontId="35" fillId="9" borderId="1" xfId="0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7" fontId="6" fillId="0" borderId="7" xfId="0" applyNumberFormat="1" applyFont="1" applyBorder="1" applyAlignment="1">
      <alignment horizontal="center" vertical="center" wrapText="1"/>
    </xf>
    <xf numFmtId="0" fontId="32" fillId="9" borderId="30" xfId="0" applyFont="1" applyFill="1" applyBorder="1"/>
    <xf numFmtId="0" fontId="36" fillId="9" borderId="1" xfId="0" applyFont="1" applyFill="1" applyBorder="1" applyAlignment="1">
      <alignment vertical="top" wrapText="1"/>
    </xf>
    <xf numFmtId="0" fontId="32" fillId="9" borderId="1" xfId="0" applyFont="1" applyFill="1" applyBorder="1"/>
    <xf numFmtId="0" fontId="37" fillId="9" borderId="7" xfId="0" applyFont="1" applyFill="1" applyBorder="1" applyAlignment="1">
      <alignment vertical="top" wrapText="1"/>
    </xf>
    <xf numFmtId="0" fontId="32" fillId="0" borderId="33" xfId="0" applyFont="1" applyBorder="1"/>
    <xf numFmtId="14" fontId="31" fillId="0" borderId="7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top"/>
    </xf>
    <xf numFmtId="0" fontId="32" fillId="0" borderId="36" xfId="0" applyFont="1" applyBorder="1"/>
    <xf numFmtId="0" fontId="32" fillId="0" borderId="35" xfId="0" applyFont="1" applyBorder="1"/>
    <xf numFmtId="14" fontId="32" fillId="0" borderId="7" xfId="0" applyNumberFormat="1" applyFont="1" applyBorder="1" applyAlignment="1">
      <alignment horizontal="center" vertical="center" wrapText="1"/>
    </xf>
    <xf numFmtId="0" fontId="39" fillId="9" borderId="1" xfId="0" applyFont="1" applyFill="1" applyBorder="1" applyAlignment="1">
      <alignment horizontal="center"/>
    </xf>
    <xf numFmtId="0" fontId="32" fillId="9" borderId="37" xfId="0" applyFont="1" applyFill="1" applyBorder="1"/>
    <xf numFmtId="0" fontId="32" fillId="9" borderId="38" xfId="0" applyFont="1" applyFill="1" applyBorder="1"/>
    <xf numFmtId="0" fontId="40" fillId="9" borderId="38" xfId="0" applyFont="1" applyFill="1" applyBorder="1"/>
    <xf numFmtId="0" fontId="41" fillId="9" borderId="39" xfId="0" applyFont="1" applyFill="1" applyBorder="1"/>
    <xf numFmtId="0" fontId="6" fillId="0" borderId="0" xfId="0" applyFont="1"/>
    <xf numFmtId="0" fontId="42" fillId="2" borderId="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10" borderId="42" xfId="0" applyFont="1" applyFill="1" applyBorder="1"/>
    <xf numFmtId="0" fontId="6" fillId="0" borderId="0" xfId="0" applyFont="1" applyAlignment="1">
      <alignment vertical="center"/>
    </xf>
    <xf numFmtId="0" fontId="1" fillId="0" borderId="45" xfId="0" applyFont="1" applyBorder="1"/>
    <xf numFmtId="0" fontId="6" fillId="0" borderId="45" xfId="0" applyFont="1" applyBorder="1" applyAlignment="1">
      <alignment horizontal="left"/>
    </xf>
    <xf numFmtId="0" fontId="4" fillId="4" borderId="48" xfId="0" applyFont="1" applyFill="1" applyBorder="1"/>
    <xf numFmtId="0" fontId="4" fillId="7" borderId="49" xfId="0" applyFont="1" applyFill="1" applyBorder="1"/>
    <xf numFmtId="0" fontId="1" fillId="4" borderId="50" xfId="0" applyFont="1" applyFill="1" applyBorder="1"/>
    <xf numFmtId="0" fontId="1" fillId="7" borderId="51" xfId="0" applyFont="1" applyFill="1" applyBorder="1"/>
    <xf numFmtId="0" fontId="6" fillId="0" borderId="52" xfId="0" quotePrefix="1" applyFont="1" applyBorder="1" applyAlignment="1">
      <alignment horizontal="left"/>
    </xf>
    <xf numFmtId="0" fontId="6" fillId="0" borderId="53" xfId="0" quotePrefix="1" applyFont="1" applyBorder="1"/>
    <xf numFmtId="0" fontId="1" fillId="0" borderId="53" xfId="0" applyFont="1" applyBorder="1"/>
    <xf numFmtId="0" fontId="1" fillId="0" borderId="54" xfId="0" applyFont="1" applyBorder="1"/>
    <xf numFmtId="0" fontId="6" fillId="4" borderId="50" xfId="0" applyFont="1" applyFill="1" applyBorder="1"/>
    <xf numFmtId="0" fontId="6" fillId="7" borderId="51" xfId="0" applyFont="1" applyFill="1" applyBorder="1"/>
    <xf numFmtId="0" fontId="3" fillId="0" borderId="52" xfId="0" applyFont="1" applyBorder="1"/>
    <xf numFmtId="0" fontId="3" fillId="0" borderId="55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 applyAlignment="1">
      <alignment horizontal="left"/>
    </xf>
    <xf numFmtId="0" fontId="6" fillId="0" borderId="43" xfId="0" applyFont="1" applyBorder="1" applyAlignment="1">
      <alignment vertical="center"/>
    </xf>
    <xf numFmtId="0" fontId="6" fillId="0" borderId="44" xfId="0" applyFont="1" applyBorder="1"/>
    <xf numFmtId="0" fontId="4" fillId="11" borderId="48" xfId="0" applyFont="1" applyFill="1" applyBorder="1"/>
    <xf numFmtId="0" fontId="4" fillId="12" borderId="49" xfId="0" applyFont="1" applyFill="1" applyBorder="1"/>
    <xf numFmtId="0" fontId="4" fillId="12" borderId="42" xfId="0" applyFont="1" applyFill="1" applyBorder="1"/>
    <xf numFmtId="0" fontId="6" fillId="0" borderId="58" xfId="0" applyFont="1" applyBorder="1" applyAlignment="1">
      <alignment horizontal="left"/>
    </xf>
    <xf numFmtId="0" fontId="6" fillId="0" borderId="59" xfId="0" applyFont="1" applyBorder="1"/>
    <xf numFmtId="0" fontId="1" fillId="11" borderId="50" xfId="0" applyFont="1" applyFill="1" applyBorder="1"/>
    <xf numFmtId="0" fontId="1" fillId="12" borderId="51" xfId="0" applyFont="1" applyFill="1" applyBorder="1"/>
    <xf numFmtId="0" fontId="6" fillId="0" borderId="45" xfId="0" applyFont="1" applyBorder="1"/>
    <xf numFmtId="0" fontId="6" fillId="11" borderId="50" xfId="0" applyFont="1" applyFill="1" applyBorder="1"/>
    <xf numFmtId="0" fontId="6" fillId="12" borderId="51" xfId="0" quotePrefix="1" applyFont="1" applyFill="1" applyBorder="1" applyAlignment="1">
      <alignment horizontal="left"/>
    </xf>
    <xf numFmtId="0" fontId="6" fillId="13" borderId="59" xfId="0" applyFont="1" applyFill="1" applyBorder="1" applyAlignment="1">
      <alignment vertical="center"/>
    </xf>
    <xf numFmtId="0" fontId="6" fillId="13" borderId="1" xfId="0" applyFont="1" applyFill="1" applyBorder="1"/>
    <xf numFmtId="0" fontId="1" fillId="13" borderId="1" xfId="0" applyFont="1" applyFill="1" applyBorder="1"/>
    <xf numFmtId="0" fontId="1" fillId="0" borderId="44" xfId="0" applyFont="1" applyBorder="1"/>
    <xf numFmtId="0" fontId="6" fillId="14" borderId="7" xfId="0" applyFont="1" applyFill="1" applyBorder="1"/>
    <xf numFmtId="0" fontId="6" fillId="14" borderId="1" xfId="0" applyFont="1" applyFill="1" applyBorder="1" applyAlignment="1">
      <alignment horizontal="left"/>
    </xf>
    <xf numFmtId="164" fontId="6" fillId="14" borderId="1" xfId="0" applyNumberFormat="1" applyFont="1" applyFill="1" applyBorder="1" applyAlignment="1">
      <alignment horizontal="left"/>
    </xf>
    <xf numFmtId="0" fontId="6" fillId="14" borderId="1" xfId="0" applyFon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57" xfId="0" applyFont="1" applyBorder="1"/>
    <xf numFmtId="0" fontId="6" fillId="12" borderId="7" xfId="0" applyFont="1" applyFill="1" applyBorder="1"/>
    <xf numFmtId="0" fontId="6" fillId="12" borderId="1" xfId="0" applyFont="1" applyFill="1" applyBorder="1"/>
    <xf numFmtId="0" fontId="1" fillId="12" borderId="1" xfId="0" applyFont="1" applyFill="1" applyBorder="1"/>
    <xf numFmtId="0" fontId="6" fillId="0" borderId="44" xfId="0" applyFont="1" applyBorder="1" applyAlignment="1">
      <alignment vertical="center"/>
    </xf>
    <xf numFmtId="0" fontId="4" fillId="14" borderId="42" xfId="0" applyFont="1" applyFill="1" applyBorder="1"/>
    <xf numFmtId="0" fontId="6" fillId="15" borderId="7" xfId="0" applyFont="1" applyFill="1" applyBorder="1"/>
    <xf numFmtId="0" fontId="6" fillId="15" borderId="1" xfId="0" applyFont="1" applyFill="1" applyBorder="1"/>
    <xf numFmtId="0" fontId="1" fillId="15" borderId="1" xfId="0" applyFont="1" applyFill="1" applyBorder="1"/>
    <xf numFmtId="0" fontId="44" fillId="0" borderId="43" xfId="0" applyFont="1" applyBorder="1"/>
    <xf numFmtId="0" fontId="4" fillId="15" borderId="48" xfId="0" applyFont="1" applyFill="1" applyBorder="1"/>
    <xf numFmtId="0" fontId="6" fillId="16" borderId="7" xfId="0" applyFont="1" applyFill="1" applyBorder="1" applyAlignment="1">
      <alignment horizontal="left"/>
    </xf>
    <xf numFmtId="0" fontId="6" fillId="16" borderId="1" xfId="0" applyFont="1" applyFill="1" applyBorder="1"/>
    <xf numFmtId="0" fontId="1" fillId="16" borderId="1" xfId="0" applyFont="1" applyFill="1" applyBorder="1"/>
    <xf numFmtId="0" fontId="6" fillId="15" borderId="50" xfId="0" applyFont="1" applyFill="1" applyBorder="1"/>
    <xf numFmtId="164" fontId="1" fillId="0" borderId="0" xfId="0" applyNumberFormat="1" applyFont="1" applyAlignment="1">
      <alignment horizontal="right"/>
    </xf>
    <xf numFmtId="0" fontId="6" fillId="13" borderId="1" xfId="0" applyFont="1" applyFill="1" applyBorder="1" applyAlignment="1">
      <alignment horizontal="left"/>
    </xf>
    <xf numFmtId="0" fontId="15" fillId="0" borderId="0" xfId="0" applyFont="1"/>
    <xf numFmtId="0" fontId="6" fillId="0" borderId="0" xfId="0" applyFont="1" applyAlignment="1">
      <alignment horizontal="left"/>
    </xf>
    <xf numFmtId="164" fontId="1" fillId="0" borderId="0" xfId="0" applyNumberFormat="1" applyFont="1"/>
    <xf numFmtId="0" fontId="4" fillId="15" borderId="42" xfId="0" applyFont="1" applyFill="1" applyBorder="1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5" fillId="0" borderId="60" xfId="0" applyFont="1" applyBorder="1" applyAlignment="1">
      <alignment horizontal="left"/>
    </xf>
    <xf numFmtId="0" fontId="45" fillId="2" borderId="61" xfId="0" applyFont="1" applyFill="1" applyBorder="1" applyAlignment="1">
      <alignment horizontal="center"/>
    </xf>
    <xf numFmtId="0" fontId="45" fillId="2" borderId="62" xfId="0" applyFont="1" applyFill="1" applyBorder="1" applyAlignment="1">
      <alignment horizontal="left"/>
    </xf>
    <xf numFmtId="0" fontId="6" fillId="0" borderId="0" xfId="0" quotePrefix="1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1" fillId="0" borderId="63" xfId="0" applyFont="1" applyBorder="1"/>
    <xf numFmtId="0" fontId="1" fillId="0" borderId="64" xfId="0" applyFont="1" applyBorder="1"/>
    <xf numFmtId="0" fontId="46" fillId="0" borderId="0" xfId="0" applyFont="1"/>
    <xf numFmtId="0" fontId="47" fillId="10" borderId="1" xfId="0" applyFont="1" applyFill="1" applyBorder="1"/>
    <xf numFmtId="0" fontId="6" fillId="0" borderId="58" xfId="0" applyFont="1" applyBorder="1" applyAlignment="1">
      <alignment horizontal="right"/>
    </xf>
    <xf numFmtId="0" fontId="6" fillId="0" borderId="58" xfId="0" quotePrefix="1" applyFont="1" applyBorder="1" applyAlignment="1">
      <alignment horizontal="left"/>
    </xf>
    <xf numFmtId="0" fontId="48" fillId="0" borderId="0" xfId="0" applyFont="1"/>
    <xf numFmtId="0" fontId="49" fillId="17" borderId="65" xfId="0" applyFont="1" applyFill="1" applyBorder="1"/>
    <xf numFmtId="0" fontId="6" fillId="18" borderId="7" xfId="0" applyFont="1" applyFill="1" applyBorder="1"/>
    <xf numFmtId="0" fontId="6" fillId="18" borderId="1" xfId="0" applyFont="1" applyFill="1" applyBorder="1"/>
    <xf numFmtId="0" fontId="1" fillId="18" borderId="1" xfId="0" applyFont="1" applyFill="1" applyBorder="1"/>
    <xf numFmtId="0" fontId="6" fillId="0" borderId="0" xfId="0" applyFont="1" applyAlignment="1">
      <alignment horizontal="right" vertical="center"/>
    </xf>
    <xf numFmtId="0" fontId="1" fillId="14" borderId="1" xfId="0" applyFont="1" applyFill="1" applyBorder="1"/>
    <xf numFmtId="0" fontId="6" fillId="19" borderId="1" xfId="0" applyFont="1" applyFill="1" applyBorder="1"/>
    <xf numFmtId="0" fontId="1" fillId="19" borderId="1" xfId="0" applyFont="1" applyFill="1" applyBorder="1"/>
    <xf numFmtId="0" fontId="6" fillId="0" borderId="66" xfId="0" applyFont="1" applyBorder="1"/>
    <xf numFmtId="0" fontId="6" fillId="20" borderId="1" xfId="0" applyFont="1" applyFill="1" applyBorder="1"/>
    <xf numFmtId="0" fontId="1" fillId="20" borderId="1" xfId="0" applyFont="1" applyFill="1" applyBorder="1"/>
    <xf numFmtId="0" fontId="44" fillId="0" borderId="45" xfId="0" applyFont="1" applyBorder="1"/>
    <xf numFmtId="0" fontId="6" fillId="17" borderId="1" xfId="0" applyFont="1" applyFill="1" applyBorder="1"/>
    <xf numFmtId="0" fontId="1" fillId="17" borderId="1" xfId="0" applyFont="1" applyFill="1" applyBorder="1"/>
    <xf numFmtId="0" fontId="49" fillId="0" borderId="67" xfId="0" applyFont="1" applyBorder="1"/>
    <xf numFmtId="0" fontId="6" fillId="0" borderId="40" xfId="0" applyFont="1" applyBorder="1"/>
    <xf numFmtId="0" fontId="1" fillId="0" borderId="41" xfId="0" applyFont="1" applyBorder="1"/>
    <xf numFmtId="0" fontId="50" fillId="0" borderId="0" xfId="0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1" fillId="0" borderId="43" xfId="0" applyFont="1" applyBorder="1"/>
    <xf numFmtId="0" fontId="50" fillId="2" borderId="62" xfId="0" applyFont="1" applyFill="1" applyBorder="1" applyAlignment="1">
      <alignment horizontal="center"/>
    </xf>
    <xf numFmtId="0" fontId="49" fillId="0" borderId="48" xfId="0" applyFont="1" applyBorder="1"/>
    <xf numFmtId="0" fontId="6" fillId="0" borderId="43" xfId="0" applyFont="1" applyBorder="1"/>
    <xf numFmtId="0" fontId="6" fillId="0" borderId="63" xfId="0" applyFont="1" applyBorder="1"/>
    <xf numFmtId="0" fontId="6" fillId="0" borderId="64" xfId="0" applyFont="1" applyBorder="1"/>
    <xf numFmtId="0" fontId="43" fillId="0" borderId="0" xfId="0" applyFont="1"/>
    <xf numFmtId="16" fontId="6" fillId="0" borderId="0" xfId="0" applyNumberFormat="1" applyFont="1" applyAlignment="1">
      <alignment horizontal="left"/>
    </xf>
    <xf numFmtId="0" fontId="51" fillId="2" borderId="1" xfId="0" applyFont="1" applyFill="1" applyBorder="1" applyAlignment="1">
      <alignment vertical="center"/>
    </xf>
    <xf numFmtId="0" fontId="4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vertical="center"/>
    </xf>
    <xf numFmtId="0" fontId="53" fillId="2" borderId="1" xfId="0" applyFont="1" applyFill="1" applyBorder="1" applyAlignment="1">
      <alignment vertical="center"/>
    </xf>
    <xf numFmtId="0" fontId="54" fillId="2" borderId="1" xfId="0" applyFont="1" applyFill="1" applyBorder="1" applyAlignment="1">
      <alignment vertical="top"/>
    </xf>
    <xf numFmtId="0" fontId="53" fillId="2" borderId="1" xfId="0" applyFont="1" applyFill="1" applyBorder="1" applyAlignment="1">
      <alignment horizontal="left" vertical="top"/>
    </xf>
    <xf numFmtId="0" fontId="53" fillId="2" borderId="1" xfId="0" applyFont="1" applyFill="1" applyBorder="1" applyAlignment="1">
      <alignment horizontal="center" vertical="top"/>
    </xf>
    <xf numFmtId="166" fontId="53" fillId="2" borderId="1" xfId="0" quotePrefix="1" applyNumberFormat="1" applyFont="1" applyFill="1" applyBorder="1" applyAlignment="1">
      <alignment horizontal="left" vertical="top"/>
    </xf>
    <xf numFmtId="2" fontId="53" fillId="2" borderId="1" xfId="0" applyNumberFormat="1" applyFont="1" applyFill="1" applyBorder="1" applyAlignment="1">
      <alignment horizontal="left" vertical="top"/>
    </xf>
    <xf numFmtId="167" fontId="53" fillId="2" borderId="1" xfId="0" applyNumberFormat="1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5" xfId="0" applyFont="1" applyBorder="1"/>
    <xf numFmtId="0" fontId="6" fillId="4" borderId="6" xfId="0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0" borderId="11" xfId="0" applyFont="1" applyBorder="1"/>
    <xf numFmtId="0" fontId="6" fillId="5" borderId="9" xfId="0" applyFont="1" applyFill="1" applyBorder="1" applyAlignment="1">
      <alignment horizontal="left" vertical="center"/>
    </xf>
    <xf numFmtId="0" fontId="13" fillId="0" borderId="10" xfId="0" applyFont="1" applyBorder="1"/>
    <xf numFmtId="0" fontId="6" fillId="2" borderId="9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center" vertical="top" wrapText="1"/>
    </xf>
    <xf numFmtId="0" fontId="13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0" fillId="0" borderId="0" xfId="0" applyFont="1" applyAlignment="1"/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8" fillId="4" borderId="3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 vertical="center" shrinkToFit="1"/>
    </xf>
    <xf numFmtId="0" fontId="6" fillId="4" borderId="9" xfId="0" applyFont="1" applyFill="1" applyBorder="1" applyAlignment="1">
      <alignment horizontal="center" vertical="center"/>
    </xf>
    <xf numFmtId="0" fontId="13" fillId="0" borderId="21" xfId="0" applyFont="1" applyBorder="1"/>
    <xf numFmtId="0" fontId="6" fillId="5" borderId="9" xfId="0" applyFont="1" applyFill="1" applyBorder="1" applyAlignment="1">
      <alignment horizontal="left" vertical="center" wrapText="1"/>
    </xf>
    <xf numFmtId="0" fontId="6" fillId="5" borderId="9" xfId="0" quotePrefix="1" applyFont="1" applyFill="1" applyBorder="1" applyAlignment="1">
      <alignment horizontal="left" vertical="center"/>
    </xf>
    <xf numFmtId="165" fontId="6" fillId="6" borderId="9" xfId="0" applyNumberFormat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 vertical="top" wrapText="1"/>
    </xf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1" fillId="5" borderId="28" xfId="0" applyFont="1" applyFill="1" applyBorder="1" applyAlignment="1">
      <alignment horizontal="center" vertical="center"/>
    </xf>
    <xf numFmtId="0" fontId="13" fillId="0" borderId="29" xfId="0" applyFont="1" applyBorder="1"/>
    <xf numFmtId="0" fontId="1" fillId="6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3" fillId="0" borderId="41" xfId="0" applyFont="1" applyBorder="1"/>
    <xf numFmtId="0" fontId="4" fillId="0" borderId="43" xfId="0" applyFont="1" applyBorder="1" applyAlignment="1">
      <alignment horizontal="center" vertical="center"/>
    </xf>
    <xf numFmtId="0" fontId="13" fillId="0" borderId="44" xfId="0" applyFont="1" applyBorder="1"/>
    <xf numFmtId="0" fontId="13" fillId="0" borderId="46" xfId="0" applyFont="1" applyBorder="1"/>
    <xf numFmtId="0" fontId="13" fillId="0" borderId="47" xfId="0" applyFont="1" applyBorder="1"/>
    <xf numFmtId="0" fontId="2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3914775" cy="952500"/>
    <xdr:pic>
      <xdr:nvPicPr>
        <xdr:cNvPr id="2" name="image1.jpg" descr="NDMark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647700</xdr:colOff>
      <xdr:row>28</xdr:row>
      <xdr:rowOff>0</xdr:rowOff>
    </xdr:from>
    <xdr:ext cx="38100" cy="133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46000" y="3713325"/>
          <a:ext cx="0" cy="1333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2021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35</xdr:row>
      <xdr:rowOff>47625</xdr:rowOff>
    </xdr:from>
    <xdr:ext cx="6553200" cy="3238500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7</xdr:row>
      <xdr:rowOff>142875</xdr:rowOff>
    </xdr:from>
    <xdr:ext cx="6172200" cy="4410075"/>
    <xdr:pic>
      <xdr:nvPicPr>
        <xdr:cNvPr id="4" name="image7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55</xdr:row>
      <xdr:rowOff>133350</xdr:rowOff>
    </xdr:from>
    <xdr:ext cx="6153150" cy="10858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65</xdr:row>
      <xdr:rowOff>152400</xdr:rowOff>
    </xdr:from>
    <xdr:ext cx="1114425" cy="247650"/>
    <xdr:pic>
      <xdr:nvPicPr>
        <xdr:cNvPr id="6" name="image6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65</xdr:row>
      <xdr:rowOff>161925</xdr:rowOff>
    </xdr:from>
    <xdr:ext cx="6505575" cy="3352800"/>
    <xdr:pic>
      <xdr:nvPicPr>
        <xdr:cNvPr id="7" name="image4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87</xdr:row>
      <xdr:rowOff>47625</xdr:rowOff>
    </xdr:from>
    <xdr:ext cx="6267450" cy="371475"/>
    <xdr:pic>
      <xdr:nvPicPr>
        <xdr:cNvPr id="8" name="image5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89</xdr:row>
      <xdr:rowOff>76200</xdr:rowOff>
    </xdr:from>
    <xdr:ext cx="6648450" cy="1333500"/>
    <xdr:pic>
      <xdr:nvPicPr>
        <xdr:cNvPr id="9" name="image2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Z1000"/>
  <sheetViews>
    <sheetView tabSelected="1" topLeftCell="A34" workbookViewId="0">
      <selection activeCell="E76" sqref="E76"/>
    </sheetView>
  </sheetViews>
  <sheetFormatPr defaultColWidth="14.453125" defaultRowHeight="15" customHeight="1" x14ac:dyDescent="0.25"/>
  <cols>
    <col min="1" max="1" width="0.54296875" customWidth="1"/>
    <col min="2" max="2" width="1.453125" customWidth="1"/>
    <col min="3" max="3" width="18.08984375" customWidth="1"/>
    <col min="4" max="4" width="15.54296875" customWidth="1"/>
    <col min="5" max="5" width="14.90625" customWidth="1"/>
    <col min="6" max="6" width="14.54296875" customWidth="1"/>
    <col min="7" max="7" width="17" customWidth="1"/>
    <col min="8" max="8" width="15.90625" customWidth="1"/>
    <col min="9" max="9" width="15.08984375" customWidth="1"/>
    <col min="10" max="10" width="12.54296875" customWidth="1"/>
    <col min="11" max="11" width="1.54296875" customWidth="1"/>
    <col min="12" max="12" width="0.54296875" customWidth="1"/>
    <col min="13" max="13" width="8.90625" customWidth="1"/>
    <col min="14" max="14" width="10.54296875" customWidth="1"/>
    <col min="15" max="16" width="8.90625" customWidth="1"/>
    <col min="17" max="17" width="9.08984375" customWidth="1"/>
    <col min="18" max="26" width="8.90625" customWidth="1"/>
  </cols>
  <sheetData>
    <row r="1" spans="1:26" ht="5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3">
      <c r="A3" s="1"/>
      <c r="B3" s="2"/>
      <c r="C3" s="3"/>
      <c r="D3" s="3"/>
      <c r="E3" s="3"/>
      <c r="F3" s="3"/>
      <c r="G3" s="4" t="s">
        <v>308</v>
      </c>
      <c r="H3" s="3"/>
      <c r="I3" s="3"/>
      <c r="J3" s="3"/>
      <c r="K3" s="4" t="s">
        <v>0</v>
      </c>
      <c r="L3" s="2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6" t="s">
        <v>1</v>
      </c>
      <c r="L4" s="2"/>
      <c r="M4" s="1"/>
      <c r="N4" s="5"/>
      <c r="O4" s="1"/>
      <c r="P4" s="1"/>
      <c r="Q4" s="7"/>
      <c r="R4" s="7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8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/>
      <c r="B6" s="2"/>
      <c r="C6" s="3"/>
      <c r="D6" s="3"/>
      <c r="E6" s="3"/>
      <c r="F6" s="3"/>
      <c r="G6" s="9" t="s">
        <v>2</v>
      </c>
      <c r="H6" s="3"/>
      <c r="I6" s="3"/>
      <c r="J6" s="3"/>
      <c r="K6" s="3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2"/>
      <c r="C7" s="3"/>
      <c r="D7" s="3"/>
      <c r="E7" s="3"/>
      <c r="F7" s="3"/>
      <c r="G7" s="10"/>
      <c r="H7" s="11" t="s">
        <v>3</v>
      </c>
      <c r="I7" s="3"/>
      <c r="J7" s="3"/>
      <c r="K7" s="3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1"/>
      <c r="B8" s="2"/>
      <c r="C8" s="3"/>
      <c r="D8" s="3"/>
      <c r="E8" s="3"/>
      <c r="F8" s="3"/>
      <c r="G8" s="12"/>
      <c r="H8" s="11" t="s">
        <v>4</v>
      </c>
      <c r="I8" s="3"/>
      <c r="J8" s="3"/>
      <c r="K8" s="3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.5" customHeight="1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/>
      <c r="B10" s="2"/>
      <c r="C10" s="13" t="s">
        <v>5</v>
      </c>
      <c r="D10" s="14"/>
      <c r="E10" s="14"/>
      <c r="F10" s="14"/>
      <c r="G10" s="14"/>
      <c r="H10" s="14"/>
      <c r="I10" s="14"/>
      <c r="J10" s="14"/>
      <c r="K10" s="14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5">
      <c r="A11" s="1"/>
      <c r="B11" s="2"/>
      <c r="C11" s="15" t="s">
        <v>6</v>
      </c>
      <c r="D11" s="3"/>
      <c r="E11" s="3"/>
      <c r="F11" s="16"/>
      <c r="G11" s="3"/>
      <c r="H11" s="269"/>
      <c r="I11" s="270"/>
      <c r="J11" s="271"/>
      <c r="K11" s="3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" customHeight="1" x14ac:dyDescent="0.25">
      <c r="A12" s="1"/>
      <c r="B12" s="2"/>
      <c r="C12" s="17"/>
      <c r="D12" s="18"/>
      <c r="E12" s="272"/>
      <c r="F12" s="3"/>
      <c r="G12" s="3"/>
      <c r="H12" s="3"/>
      <c r="I12" s="3"/>
      <c r="J12" s="3"/>
      <c r="K12" s="3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1"/>
      <c r="B13" s="2"/>
      <c r="C13" s="17" t="s">
        <v>7</v>
      </c>
      <c r="D13" s="19"/>
      <c r="E13" s="273"/>
      <c r="F13" s="3"/>
      <c r="G13" s="3"/>
      <c r="H13" s="20" t="s">
        <v>9</v>
      </c>
      <c r="I13" s="275"/>
      <c r="J13" s="276"/>
      <c r="K13" s="3"/>
      <c r="L13" s="2"/>
      <c r="M13" s="1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.75" customHeight="1" x14ac:dyDescent="0.3">
      <c r="A14" s="1"/>
      <c r="B14" s="2"/>
      <c r="C14" s="21"/>
      <c r="D14" s="3"/>
      <c r="E14" s="274"/>
      <c r="F14" s="22"/>
      <c r="G14" s="3"/>
      <c r="H14" s="3"/>
      <c r="I14" s="3"/>
      <c r="J14" s="3"/>
      <c r="K14" s="3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3">
      <c r="A15" s="1"/>
      <c r="B15" s="2"/>
      <c r="C15" s="23" t="s">
        <v>11</v>
      </c>
      <c r="D15" s="275"/>
      <c r="E15" s="276"/>
      <c r="F15" s="22"/>
      <c r="G15" s="3"/>
      <c r="H15" s="20" t="s">
        <v>13</v>
      </c>
      <c r="I15" s="277"/>
      <c r="J15" s="276"/>
      <c r="K15" s="3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.75" customHeight="1" x14ac:dyDescent="0.3">
      <c r="A16" s="1"/>
      <c r="B16" s="2"/>
      <c r="C16" s="21"/>
      <c r="D16" s="21"/>
      <c r="E16" s="21"/>
      <c r="F16" s="22"/>
      <c r="G16" s="3"/>
      <c r="H16" s="20"/>
      <c r="I16" s="20"/>
      <c r="J16" s="20"/>
      <c r="K16" s="3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1"/>
      <c r="B17" s="2"/>
      <c r="C17" s="278" t="s">
        <v>14</v>
      </c>
      <c r="D17" s="295"/>
      <c r="E17" s="276"/>
      <c r="F17" s="22"/>
      <c r="G17" s="3"/>
      <c r="H17" s="20" t="s">
        <v>16</v>
      </c>
      <c r="I17" s="277"/>
      <c r="J17" s="276"/>
      <c r="K17" s="3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.75" customHeight="1" x14ac:dyDescent="0.25">
      <c r="A18" s="1"/>
      <c r="B18" s="2"/>
      <c r="C18" s="274"/>
      <c r="D18" s="20"/>
      <c r="E18" s="20"/>
      <c r="F18" s="20"/>
      <c r="G18" s="3"/>
      <c r="H18" s="3"/>
      <c r="I18" s="3"/>
      <c r="J18" s="3"/>
      <c r="K18" s="3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1"/>
      <c r="B19" s="2"/>
      <c r="C19" s="17" t="s">
        <v>17</v>
      </c>
      <c r="D19" s="296"/>
      <c r="E19" s="276"/>
      <c r="F19" s="20"/>
      <c r="G19" s="3"/>
      <c r="H19" s="282" t="str">
        <f>TF!H11</f>
        <v>*** CANNOT CREATE VALID POSITION BASED ON CRITERIA SELECTED***</v>
      </c>
      <c r="I19" s="283"/>
      <c r="J19" s="284"/>
      <c r="K19" s="3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.75" customHeight="1" x14ac:dyDescent="0.25">
      <c r="A20" s="1"/>
      <c r="B20" s="2"/>
      <c r="C20" s="24"/>
      <c r="D20" s="20"/>
      <c r="E20" s="20"/>
      <c r="F20" s="20"/>
      <c r="G20" s="3"/>
      <c r="H20" s="285"/>
      <c r="I20" s="286"/>
      <c r="J20" s="287"/>
      <c r="K20" s="3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 x14ac:dyDescent="0.3">
      <c r="A21" s="1"/>
      <c r="B21" s="2"/>
      <c r="C21" s="25" t="s">
        <v>19</v>
      </c>
      <c r="D21" s="21"/>
      <c r="E21" s="21"/>
      <c r="F21" s="22"/>
      <c r="G21" s="3"/>
      <c r="H21" s="288"/>
      <c r="I21" s="289"/>
      <c r="J21" s="290"/>
      <c r="K21" s="3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">
      <c r="A22" s="1"/>
      <c r="B22" s="2"/>
      <c r="C22" s="13" t="s">
        <v>20</v>
      </c>
      <c r="D22" s="14"/>
      <c r="E22" s="14"/>
      <c r="F22" s="14"/>
      <c r="G22" s="14"/>
      <c r="H22" s="14"/>
      <c r="I22" s="14"/>
      <c r="J22" s="14"/>
      <c r="K22" s="14"/>
      <c r="L22" s="2"/>
      <c r="M22" s="1"/>
      <c r="N22" s="2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2"/>
      <c r="C23" s="291" t="s">
        <v>21</v>
      </c>
      <c r="D23" s="270"/>
      <c r="E23" s="270"/>
      <c r="F23" s="270"/>
      <c r="G23" s="270"/>
      <c r="H23" s="271"/>
      <c r="I23" s="27"/>
      <c r="J23" s="27"/>
      <c r="K23" s="27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.25" customHeight="1" x14ac:dyDescent="0.3">
      <c r="A24" s="1"/>
      <c r="B24" s="2"/>
      <c r="C24" s="16"/>
      <c r="D24" s="3"/>
      <c r="E24" s="3"/>
      <c r="F24" s="22"/>
      <c r="G24" s="3"/>
      <c r="H24" s="3"/>
      <c r="I24" s="28"/>
      <c r="J24" s="3"/>
      <c r="K24" s="3"/>
      <c r="L24" s="2"/>
      <c r="M24" s="1"/>
      <c r="N24" s="2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26"/>
      <c r="B25" s="29"/>
      <c r="C25" s="30"/>
      <c r="D25" s="30"/>
      <c r="E25" s="20" t="s">
        <v>22</v>
      </c>
      <c r="F25" s="31"/>
      <c r="G25" s="32"/>
      <c r="H25" s="8"/>
      <c r="I25" s="33" t="s">
        <v>23</v>
      </c>
      <c r="J25" s="34">
        <v>2023</v>
      </c>
      <c r="K25" s="22"/>
      <c r="L25" s="35"/>
      <c r="M25" s="26"/>
      <c r="N25" s="1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6" customHeight="1" x14ac:dyDescent="0.3">
      <c r="A26" s="1"/>
      <c r="B26" s="2"/>
      <c r="C26" s="22"/>
      <c r="D26" s="3"/>
      <c r="E26" s="8"/>
      <c r="F26" s="22"/>
      <c r="G26" s="3"/>
      <c r="H26" s="8"/>
      <c r="I26" s="28"/>
      <c r="J26" s="3"/>
      <c r="K26" s="3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">
      <c r="A27" s="26"/>
      <c r="B27" s="29"/>
      <c r="C27" s="30"/>
      <c r="D27" s="30"/>
      <c r="E27" s="20" t="s">
        <v>24</v>
      </c>
      <c r="F27" s="292"/>
      <c r="G27" s="276"/>
      <c r="H27" s="32"/>
      <c r="I27" s="28"/>
      <c r="J27" s="28"/>
      <c r="K27" s="3"/>
      <c r="L27" s="35"/>
      <c r="M27" s="26"/>
      <c r="N27" s="3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3">
      <c r="A28" s="1"/>
      <c r="B28" s="2"/>
      <c r="C28" s="37" t="s">
        <v>25</v>
      </c>
      <c r="D28" s="3"/>
      <c r="E28" s="3"/>
      <c r="F28" s="22"/>
      <c r="G28" s="3"/>
      <c r="H28" s="3"/>
      <c r="I28" s="38"/>
      <c r="J28" s="3"/>
      <c r="K28" s="3"/>
      <c r="L28" s="2"/>
      <c r="M28" s="1"/>
      <c r="N28" s="36"/>
      <c r="O28" s="1"/>
      <c r="P28" s="3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25">
      <c r="A29" s="1"/>
      <c r="B29" s="2"/>
      <c r="C29" s="13" t="s">
        <v>26</v>
      </c>
      <c r="D29" s="14"/>
      <c r="E29" s="14"/>
      <c r="F29" s="14"/>
      <c r="G29" s="14"/>
      <c r="H29" s="14"/>
      <c r="I29" s="14"/>
      <c r="J29" s="14"/>
      <c r="K29" s="14"/>
      <c r="L29" s="2"/>
      <c r="M29" s="1"/>
      <c r="N29" s="3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25">
      <c r="A30" s="36"/>
      <c r="B30" s="40"/>
      <c r="C30" s="41" t="s">
        <v>27</v>
      </c>
      <c r="D30" s="18"/>
      <c r="E30" s="18"/>
      <c r="F30" s="18"/>
      <c r="G30" s="18"/>
      <c r="H30" s="269" t="str">
        <f>TF!H76</f>
        <v>***  CANNOT CREATE POSITION WITHOUT A LABOR DISTRIBUTION FOP AND AMOUNT ***</v>
      </c>
      <c r="I30" s="270"/>
      <c r="J30" s="271"/>
      <c r="K30" s="18"/>
      <c r="L30" s="40"/>
      <c r="M30" s="36"/>
      <c r="N30" s="42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5">
      <c r="A31" s="36"/>
      <c r="B31" s="40"/>
      <c r="C31" s="17" t="s">
        <v>28</v>
      </c>
      <c r="D31" s="43" t="s">
        <v>29</v>
      </c>
      <c r="E31" s="43" t="s">
        <v>29</v>
      </c>
      <c r="F31" s="43" t="s">
        <v>29</v>
      </c>
      <c r="G31" s="43" t="s">
        <v>30</v>
      </c>
      <c r="H31" s="43" t="s">
        <v>29</v>
      </c>
      <c r="I31" s="43" t="s">
        <v>31</v>
      </c>
      <c r="J31" s="18"/>
      <c r="K31" s="18"/>
      <c r="L31" s="4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 x14ac:dyDescent="0.25">
      <c r="A32" s="36"/>
      <c r="B32" s="40"/>
      <c r="C32" s="44"/>
      <c r="D32" s="45" t="s">
        <v>32</v>
      </c>
      <c r="E32" s="45" t="s">
        <v>33</v>
      </c>
      <c r="F32" s="45" t="s">
        <v>34</v>
      </c>
      <c r="G32" s="45" t="s">
        <v>35</v>
      </c>
      <c r="H32" s="45" t="s">
        <v>36</v>
      </c>
      <c r="I32" s="45" t="s">
        <v>37</v>
      </c>
      <c r="J32" s="18"/>
      <c r="K32" s="18"/>
      <c r="L32" s="40"/>
      <c r="M32" s="36"/>
      <c r="N32" s="42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8.75" customHeight="1" x14ac:dyDescent="0.25">
      <c r="A33" s="36"/>
      <c r="B33" s="40"/>
      <c r="C33" s="46" t="s">
        <v>38</v>
      </c>
      <c r="D33" s="47"/>
      <c r="E33" s="34"/>
      <c r="F33" s="47"/>
      <c r="G33" s="34"/>
      <c r="H33" s="48"/>
      <c r="I33" s="49" t="str">
        <f t="shared" ref="I33:I37" si="0">IF(H33&gt;0,ROUND((H33/(SUM($H$33:$H$37))),4)," ")</f>
        <v xml:space="preserve"> </v>
      </c>
      <c r="J33" s="18"/>
      <c r="K33" s="18"/>
      <c r="L33" s="4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8.75" customHeight="1" x14ac:dyDescent="0.25">
      <c r="A34" s="36"/>
      <c r="B34" s="40"/>
      <c r="C34" s="46" t="s">
        <v>39</v>
      </c>
      <c r="D34" s="34"/>
      <c r="E34" s="34"/>
      <c r="F34" s="34"/>
      <c r="G34" s="34"/>
      <c r="H34" s="50"/>
      <c r="I34" s="49" t="str">
        <f t="shared" si="0"/>
        <v xml:space="preserve"> </v>
      </c>
      <c r="J34" s="18"/>
      <c r="K34" s="18"/>
      <c r="L34" s="4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8.75" customHeight="1" x14ac:dyDescent="0.25">
      <c r="A35" s="36"/>
      <c r="B35" s="40"/>
      <c r="C35" s="46" t="s">
        <v>40</v>
      </c>
      <c r="D35" s="34"/>
      <c r="E35" s="34"/>
      <c r="F35" s="34"/>
      <c r="G35" s="34"/>
      <c r="H35" s="51"/>
      <c r="I35" s="49" t="str">
        <f t="shared" si="0"/>
        <v xml:space="preserve"> </v>
      </c>
      <c r="J35" s="18"/>
      <c r="K35" s="18"/>
      <c r="L35" s="4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8.75" customHeight="1" x14ac:dyDescent="0.25">
      <c r="A36" s="36"/>
      <c r="B36" s="40"/>
      <c r="C36" s="46" t="s">
        <v>41</v>
      </c>
      <c r="D36" s="34"/>
      <c r="E36" s="34"/>
      <c r="F36" s="34"/>
      <c r="G36" s="34"/>
      <c r="H36" s="51"/>
      <c r="I36" s="49" t="str">
        <f t="shared" si="0"/>
        <v xml:space="preserve"> </v>
      </c>
      <c r="J36" s="18"/>
      <c r="K36" s="18"/>
      <c r="L36" s="40"/>
      <c r="M36" s="36"/>
      <c r="N36" s="1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8.75" customHeight="1" x14ac:dyDescent="0.25">
      <c r="A37" s="36"/>
      <c r="B37" s="40"/>
      <c r="C37" s="46" t="s">
        <v>42</v>
      </c>
      <c r="D37" s="34"/>
      <c r="E37" s="34"/>
      <c r="F37" s="34"/>
      <c r="G37" s="34"/>
      <c r="H37" s="51"/>
      <c r="I37" s="49" t="str">
        <f t="shared" si="0"/>
        <v xml:space="preserve"> </v>
      </c>
      <c r="J37" s="18"/>
      <c r="K37" s="18"/>
      <c r="L37" s="4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8.75" customHeight="1" x14ac:dyDescent="0.25">
      <c r="A38" s="36"/>
      <c r="B38" s="40"/>
      <c r="C38" s="293" t="s">
        <v>43</v>
      </c>
      <c r="D38" s="294"/>
      <c r="E38" s="294"/>
      <c r="F38" s="294"/>
      <c r="G38" s="276"/>
      <c r="H38" s="52">
        <f t="shared" ref="H38:I38" si="1">SUM(H33:H37)</f>
        <v>0</v>
      </c>
      <c r="I38" s="53">
        <f t="shared" si="1"/>
        <v>0</v>
      </c>
      <c r="J38" s="18"/>
      <c r="K38" s="18"/>
      <c r="L38" s="4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6" customHeight="1" x14ac:dyDescent="0.25">
      <c r="A39" s="36"/>
      <c r="B39" s="40"/>
      <c r="C39" s="54"/>
      <c r="D39" s="30"/>
      <c r="E39" s="30"/>
      <c r="F39" s="30"/>
      <c r="G39" s="30"/>
      <c r="H39" s="55"/>
      <c r="I39" s="55"/>
      <c r="J39" s="55"/>
      <c r="K39" s="27"/>
      <c r="L39" s="40"/>
      <c r="M39" s="36"/>
      <c r="N39" s="1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" customHeight="1" x14ac:dyDescent="0.3">
      <c r="A40" s="1"/>
      <c r="B40" s="2"/>
      <c r="C40" s="22"/>
      <c r="D40" s="279" t="s">
        <v>44</v>
      </c>
      <c r="E40" s="22"/>
      <c r="F40" s="279" t="s">
        <v>45</v>
      </c>
      <c r="G40" s="27"/>
      <c r="H40" s="279" t="s">
        <v>46</v>
      </c>
      <c r="I40" s="27"/>
      <c r="J40" s="27"/>
      <c r="K40" s="27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2"/>
      <c r="C41" s="22"/>
      <c r="D41" s="273"/>
      <c r="E41" s="22"/>
      <c r="F41" s="273"/>
      <c r="G41" s="27"/>
      <c r="H41" s="273"/>
      <c r="I41" s="27"/>
      <c r="J41" s="56" t="s">
        <v>47</v>
      </c>
      <c r="K41" s="27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75" customHeight="1" x14ac:dyDescent="0.3">
      <c r="A42" s="57"/>
      <c r="B42" s="58"/>
      <c r="C42" s="59"/>
      <c r="D42" s="274"/>
      <c r="E42" s="60">
        <f>SUMIF($D$33:$D$37,"&lt;400000",$H$33:$H$37)</f>
        <v>0</v>
      </c>
      <c r="F42" s="274"/>
      <c r="G42" s="60" t="e">
        <f>ROUND(E42*J42,0)</f>
        <v>#N/A</v>
      </c>
      <c r="H42" s="274"/>
      <c r="I42" s="60" t="e">
        <f>E42+G42</f>
        <v>#N/A</v>
      </c>
      <c r="J42" s="61" t="e">
        <f>VLOOKUP(TF!$M$13,TF!$G$29:$O$59,8)</f>
        <v>#N/A</v>
      </c>
      <c r="K42" s="62"/>
      <c r="L42" s="58"/>
      <c r="M42" s="57"/>
      <c r="N42" s="1"/>
      <c r="O42" s="63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3.75" customHeight="1" x14ac:dyDescent="0.3">
      <c r="A43" s="1"/>
      <c r="B43" s="2"/>
      <c r="C43" s="22"/>
      <c r="D43" s="64"/>
      <c r="E43" s="65"/>
      <c r="F43" s="64"/>
      <c r="G43" s="64"/>
      <c r="H43" s="64"/>
      <c r="I43" s="64"/>
      <c r="J43" s="22"/>
      <c r="K43" s="27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.5" customHeight="1" x14ac:dyDescent="0.3">
      <c r="A44" s="1"/>
      <c r="B44" s="2"/>
      <c r="C44" s="22"/>
      <c r="D44" s="22"/>
      <c r="E44" s="20"/>
      <c r="F44" s="66"/>
      <c r="G44" s="67"/>
      <c r="H44" s="22"/>
      <c r="I44" s="22"/>
      <c r="J44" s="22"/>
      <c r="K44" s="2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3">
      <c r="A45" s="1"/>
      <c r="B45" s="2"/>
      <c r="C45" s="280" t="s">
        <v>48</v>
      </c>
      <c r="D45" s="299"/>
      <c r="E45" s="300"/>
      <c r="F45" s="300"/>
      <c r="G45" s="300"/>
      <c r="H45" s="300"/>
      <c r="I45" s="300"/>
      <c r="J45" s="301"/>
      <c r="K45" s="2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5.25" customHeight="1" x14ac:dyDescent="0.3">
      <c r="A46" s="1"/>
      <c r="B46" s="2"/>
      <c r="C46" s="274"/>
      <c r="D46" s="302"/>
      <c r="E46" s="303"/>
      <c r="F46" s="303"/>
      <c r="G46" s="303"/>
      <c r="H46" s="303"/>
      <c r="I46" s="303"/>
      <c r="J46" s="304"/>
      <c r="K46" s="2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" customHeight="1" x14ac:dyDescent="0.3">
      <c r="A47" s="1"/>
      <c r="B47" s="2"/>
      <c r="C47" s="22"/>
      <c r="D47" s="22"/>
      <c r="E47" s="22"/>
      <c r="F47" s="22"/>
      <c r="G47" s="22"/>
      <c r="H47" s="22"/>
      <c r="I47" s="22"/>
      <c r="J47" s="22"/>
      <c r="K47" s="22"/>
      <c r="L47" s="2"/>
      <c r="M47" s="1"/>
      <c r="N47" s="3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25">
      <c r="A48" s="1"/>
      <c r="B48" s="2"/>
      <c r="C48" s="13" t="s">
        <v>49</v>
      </c>
      <c r="D48" s="14"/>
      <c r="E48" s="14"/>
      <c r="F48" s="14"/>
      <c r="G48" s="14"/>
      <c r="H48" s="14"/>
      <c r="I48" s="14"/>
      <c r="J48" s="14"/>
      <c r="K48" s="14"/>
      <c r="L48" s="2"/>
      <c r="M48" s="1"/>
      <c r="N48" s="3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55" t="s">
        <v>50</v>
      </c>
      <c r="D49" s="22"/>
      <c r="E49" s="22"/>
      <c r="F49" s="22"/>
      <c r="G49" s="22"/>
      <c r="H49" s="22"/>
      <c r="I49" s="22"/>
      <c r="J49" s="22"/>
      <c r="K49" s="2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.75" customHeight="1" x14ac:dyDescent="0.3">
      <c r="A50" s="1"/>
      <c r="B50" s="2"/>
      <c r="C50" s="55"/>
      <c r="D50" s="22"/>
      <c r="E50" s="22"/>
      <c r="F50" s="22"/>
      <c r="G50" s="22"/>
      <c r="H50" s="22"/>
      <c r="I50" s="22"/>
      <c r="J50" s="22"/>
      <c r="K50" s="22"/>
      <c r="L50" s="2"/>
      <c r="M50" s="1"/>
      <c r="N50" s="6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">
      <c r="A51" s="36"/>
      <c r="B51" s="40"/>
      <c r="C51" s="20" t="s">
        <v>51</v>
      </c>
      <c r="D51" s="281"/>
      <c r="E51" s="276"/>
      <c r="F51" s="30"/>
      <c r="G51" s="30"/>
      <c r="H51" s="20" t="s">
        <v>52</v>
      </c>
      <c r="I51" s="281"/>
      <c r="J51" s="276"/>
      <c r="K51" s="30"/>
      <c r="L51" s="40"/>
      <c r="M51" s="36"/>
      <c r="N51" s="68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8" customHeight="1" x14ac:dyDescent="0.25">
      <c r="A52" s="36"/>
      <c r="B52" s="40"/>
      <c r="C52" s="20" t="s">
        <v>53</v>
      </c>
      <c r="D52" s="297"/>
      <c r="E52" s="276"/>
      <c r="F52" s="30"/>
      <c r="G52" s="30"/>
      <c r="H52" s="20" t="s">
        <v>53</v>
      </c>
      <c r="I52" s="297"/>
      <c r="J52" s="276"/>
      <c r="K52" s="30"/>
      <c r="L52" s="40"/>
      <c r="M52" s="36"/>
      <c r="N52" s="1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8.25" customHeight="1" x14ac:dyDescent="0.3">
      <c r="A53" s="36"/>
      <c r="B53" s="40"/>
      <c r="C53" s="20"/>
      <c r="D53" s="30"/>
      <c r="E53" s="30"/>
      <c r="F53" s="30"/>
      <c r="G53" s="30"/>
      <c r="H53" s="20"/>
      <c r="I53" s="30"/>
      <c r="J53" s="30"/>
      <c r="K53" s="30"/>
      <c r="L53" s="40"/>
      <c r="M53" s="36"/>
      <c r="N53" s="68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21" customHeight="1" x14ac:dyDescent="0.25">
      <c r="A54" s="36"/>
      <c r="B54" s="40"/>
      <c r="C54" s="13" t="s">
        <v>54</v>
      </c>
      <c r="D54" s="69"/>
      <c r="E54" s="69"/>
      <c r="F54" s="69"/>
      <c r="G54" s="69"/>
      <c r="H54" s="69"/>
      <c r="I54" s="69"/>
      <c r="J54" s="69"/>
      <c r="K54" s="69"/>
      <c r="L54" s="40"/>
      <c r="M54" s="36"/>
      <c r="N54" s="57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6" customHeight="1" x14ac:dyDescent="0.25">
      <c r="A55" s="36"/>
      <c r="B55" s="40"/>
      <c r="C55" s="70"/>
      <c r="D55" s="71"/>
      <c r="E55" s="71"/>
      <c r="F55" s="71"/>
      <c r="G55" s="71"/>
      <c r="H55" s="71"/>
      <c r="I55" s="71"/>
      <c r="J55" s="71"/>
      <c r="K55" s="71"/>
      <c r="L55" s="40"/>
      <c r="M55" s="36"/>
      <c r="N55" s="57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30" customHeight="1" x14ac:dyDescent="0.25">
      <c r="A56" s="36"/>
      <c r="B56" s="40"/>
      <c r="C56" s="72" t="s">
        <v>55</v>
      </c>
      <c r="D56" s="73"/>
      <c r="E56" s="74" t="s">
        <v>56</v>
      </c>
      <c r="F56" s="71"/>
      <c r="G56" s="71"/>
      <c r="H56" s="71"/>
      <c r="I56" s="71"/>
      <c r="J56" s="71"/>
      <c r="K56" s="71"/>
      <c r="L56" s="40"/>
      <c r="M56" s="36"/>
      <c r="N56" s="57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3.75" customHeight="1" x14ac:dyDescent="0.25">
      <c r="A57" s="36"/>
      <c r="B57" s="40"/>
      <c r="C57" s="70"/>
      <c r="D57" s="71"/>
      <c r="E57" s="71"/>
      <c r="F57" s="71"/>
      <c r="G57" s="71"/>
      <c r="H57" s="71"/>
      <c r="I57" s="71"/>
      <c r="J57" s="71"/>
      <c r="K57" s="71"/>
      <c r="L57" s="40"/>
      <c r="M57" s="36"/>
      <c r="N57" s="57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20.25" customHeight="1" x14ac:dyDescent="0.3">
      <c r="A58" s="68"/>
      <c r="B58" s="75"/>
      <c r="C58" s="76" t="s">
        <v>57</v>
      </c>
      <c r="D58" s="77"/>
      <c r="E58" s="78"/>
      <c r="F58" s="78"/>
      <c r="G58" s="78"/>
      <c r="H58" s="78"/>
      <c r="I58" s="78"/>
      <c r="J58" s="78"/>
      <c r="K58" s="78"/>
      <c r="L58" s="75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3" customHeight="1" x14ac:dyDescent="0.25">
      <c r="A59" s="1"/>
      <c r="B59" s="2"/>
      <c r="C59" s="79"/>
      <c r="D59" s="79"/>
      <c r="E59" s="79"/>
      <c r="F59" s="79"/>
      <c r="G59" s="79"/>
      <c r="H59" s="79"/>
      <c r="I59" s="79"/>
      <c r="J59" s="79"/>
      <c r="K59" s="79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3">
      <c r="A60" s="68"/>
      <c r="B60" s="75"/>
      <c r="C60" s="80" t="s">
        <v>58</v>
      </c>
      <c r="D60" s="81" t="e">
        <f>TF!$G$17</f>
        <v>#N/A</v>
      </c>
      <c r="E60" s="78"/>
      <c r="F60" s="78"/>
      <c r="G60" s="80" t="s">
        <v>59</v>
      </c>
      <c r="H60" s="298" t="e">
        <f>TF!$G$15</f>
        <v>#N/A</v>
      </c>
      <c r="I60" s="270"/>
      <c r="J60" s="271"/>
      <c r="K60" s="78"/>
      <c r="L60" s="75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2.25" customHeight="1" x14ac:dyDescent="0.3">
      <c r="A61" s="68"/>
      <c r="B61" s="75"/>
      <c r="C61" s="78"/>
      <c r="D61" s="78"/>
      <c r="E61" s="78"/>
      <c r="F61" s="78"/>
      <c r="G61" s="78"/>
      <c r="H61" s="78"/>
      <c r="I61" s="78"/>
      <c r="J61" s="78"/>
      <c r="K61" s="78"/>
      <c r="L61" s="75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15" customHeight="1" x14ac:dyDescent="0.3">
      <c r="A62" s="68"/>
      <c r="B62" s="75"/>
      <c r="C62" s="80" t="s">
        <v>60</v>
      </c>
      <c r="D62" s="298" t="e">
        <f>TF!G19</f>
        <v>#N/A</v>
      </c>
      <c r="E62" s="270"/>
      <c r="F62" s="271"/>
      <c r="G62" s="80"/>
      <c r="H62" s="298"/>
      <c r="I62" s="270"/>
      <c r="J62" s="271"/>
      <c r="K62" s="78"/>
      <c r="L62" s="75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2.25" customHeight="1" x14ac:dyDescent="0.3">
      <c r="A63" s="68"/>
      <c r="B63" s="75"/>
      <c r="C63" s="78"/>
      <c r="D63" s="78"/>
      <c r="E63" s="78"/>
      <c r="F63" s="78"/>
      <c r="G63" s="78"/>
      <c r="H63" s="78"/>
      <c r="I63" s="78"/>
      <c r="J63" s="78"/>
      <c r="K63" s="78"/>
      <c r="L63" s="75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5.25" customHeight="1" x14ac:dyDescent="0.25">
      <c r="A64" s="36"/>
      <c r="B64" s="40"/>
      <c r="C64" s="82"/>
      <c r="D64" s="83"/>
      <c r="E64" s="84"/>
      <c r="F64" s="85"/>
      <c r="G64" s="85"/>
      <c r="H64" s="85"/>
      <c r="I64" s="86"/>
      <c r="J64" s="86"/>
      <c r="K64" s="86"/>
      <c r="L64" s="40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21" customHeight="1" x14ac:dyDescent="0.25">
      <c r="A65" s="36"/>
      <c r="B65" s="40"/>
      <c r="C65" s="13" t="s">
        <v>61</v>
      </c>
      <c r="D65" s="69"/>
      <c r="E65" s="69"/>
      <c r="F65" s="69"/>
      <c r="G65" s="69"/>
      <c r="H65" s="69"/>
      <c r="I65" s="69"/>
      <c r="J65" s="69"/>
      <c r="K65" s="69"/>
      <c r="L65" s="40"/>
      <c r="M65" s="36"/>
      <c r="N65" s="57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3" customHeight="1" x14ac:dyDescent="0.25">
      <c r="A66" s="36"/>
      <c r="B66" s="40"/>
      <c r="C66" s="70"/>
      <c r="D66" s="71"/>
      <c r="E66" s="71"/>
      <c r="F66" s="71"/>
      <c r="G66" s="71"/>
      <c r="H66" s="71"/>
      <c r="I66" s="71"/>
      <c r="J66" s="71"/>
      <c r="K66" s="71"/>
      <c r="L66" s="40"/>
      <c r="M66" s="36"/>
      <c r="N66" s="57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 x14ac:dyDescent="0.3">
      <c r="A67" s="36"/>
      <c r="B67" s="40"/>
      <c r="C67" s="87" t="s">
        <v>309</v>
      </c>
      <c r="D67" s="83"/>
      <c r="E67" s="84"/>
      <c r="F67" s="85"/>
      <c r="G67" s="88"/>
      <c r="H67" s="88"/>
      <c r="I67" s="89"/>
      <c r="J67" s="90"/>
      <c r="K67" s="86"/>
      <c r="L67" s="40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" customHeight="1" x14ac:dyDescent="0.25">
      <c r="A68" s="36"/>
      <c r="B68" s="40"/>
      <c r="C68" s="91" t="s">
        <v>62</v>
      </c>
      <c r="D68" s="83"/>
      <c r="E68" s="84"/>
      <c r="F68" s="85"/>
      <c r="G68" s="85"/>
      <c r="H68" s="85"/>
      <c r="I68" s="89"/>
      <c r="J68" s="90"/>
      <c r="K68" s="86"/>
      <c r="L68" s="40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3" customHeight="1" x14ac:dyDescent="0.25">
      <c r="A69" s="1"/>
      <c r="B69" s="2"/>
      <c r="C69" s="79"/>
      <c r="D69" s="79"/>
      <c r="E69" s="79"/>
      <c r="F69" s="79"/>
      <c r="G69" s="79"/>
      <c r="H69" s="79"/>
      <c r="I69" s="79"/>
      <c r="J69" s="79"/>
      <c r="K69" s="79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6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92" t="s">
        <v>63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D52:E52"/>
    <mergeCell ref="D62:F62"/>
    <mergeCell ref="H40:H42"/>
    <mergeCell ref="I51:J51"/>
    <mergeCell ref="I52:J52"/>
    <mergeCell ref="H60:J60"/>
    <mergeCell ref="H62:J62"/>
    <mergeCell ref="F40:F42"/>
    <mergeCell ref="D45:J46"/>
    <mergeCell ref="C17:C18"/>
    <mergeCell ref="I17:J17"/>
    <mergeCell ref="D40:D42"/>
    <mergeCell ref="C45:C46"/>
    <mergeCell ref="D51:E51"/>
    <mergeCell ref="H19:J21"/>
    <mergeCell ref="C23:H23"/>
    <mergeCell ref="F27:G27"/>
    <mergeCell ref="H30:J30"/>
    <mergeCell ref="C38:G38"/>
    <mergeCell ref="D17:E17"/>
    <mergeCell ref="D19:E19"/>
    <mergeCell ref="H11:J11"/>
    <mergeCell ref="E12:E14"/>
    <mergeCell ref="I13:J13"/>
    <mergeCell ref="D15:E15"/>
    <mergeCell ref="I15:J15"/>
  </mergeCells>
  <dataValidations count="1">
    <dataValidation type="list" allowBlank="1" showErrorMessage="1" sqref="D21:E21" xr:uid="{00000000-0002-0000-0000-000006000000}">
      <formula1>$F$6:$F$10</formula1>
    </dataValidation>
  </dataValidations>
  <printOptions horizontalCentered="1"/>
  <pageMargins left="0.1" right="0.1" top="0.1" bottom="0.1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Select from drop down list" xr:uid="{00000000-0002-0000-0000-000000000000}">
          <x14:formula1>
            <xm:f>TF!$C$12:$C$14</xm:f>
          </x14:formula1>
          <xm:sqref>D19</xm:sqref>
        </x14:dataValidation>
        <x14:dataValidation type="list" allowBlank="1" showInputMessage="1" showErrorMessage="1" prompt="Select from drop down list" xr:uid="{00000000-0002-0000-0000-000001000000}">
          <x14:formula1>
            <xm:f>TF!$B$7:$B$9</xm:f>
          </x14:formula1>
          <xm:sqref>D13</xm:sqref>
        </x14:dataValidation>
        <x14:dataValidation type="list" allowBlank="1" showInputMessage="1" showErrorMessage="1" prompt="Select from drop down list" xr:uid="{00000000-0002-0000-0000-000002000000}">
          <x14:formula1>
            <xm:f>TF!$B$22:$B$45</xm:f>
          </x14:formula1>
          <xm:sqref>I13</xm:sqref>
        </x14:dataValidation>
        <x14:dataValidation type="list" allowBlank="1" showErrorMessage="1" xr:uid="{00000000-0002-0000-0000-000003000000}">
          <x14:formula1>
            <xm:f>TF!$B$13:$B$19</xm:f>
          </x14:formula1>
          <xm:sqref>D16:E16</xm:sqref>
        </x14:dataValidation>
        <x14:dataValidation type="list" allowBlank="1" showInputMessage="1" showErrorMessage="1" prompt="Select from drop down list" xr:uid="{00000000-0002-0000-0000-000004000000}">
          <x14:formula1>
            <xm:f>TF!$B$12:$B$19</xm:f>
          </x14:formula1>
          <xm:sqref>D15</xm:sqref>
        </x14:dataValidation>
        <x14:dataValidation type="list" allowBlank="1" showInputMessage="1" showErrorMessage="1" prompt="Select from drop down list" xr:uid="{00000000-0002-0000-0000-000005000000}">
          <x14:formula1>
            <xm:f>TF!$C$7:$C$9</xm:f>
          </x14:formula1>
          <xm:sqref>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topLeftCell="A22" workbookViewId="0"/>
  </sheetViews>
  <sheetFormatPr defaultColWidth="14.453125" defaultRowHeight="15" customHeight="1" x14ac:dyDescent="0.25"/>
  <cols>
    <col min="1" max="1" width="4.90625" customWidth="1"/>
    <col min="2" max="26" width="9.08984375" customWidth="1"/>
  </cols>
  <sheetData>
    <row r="1" spans="1:26" ht="12.75" customHeight="1" x14ac:dyDescent="0.55000000000000004">
      <c r="A1" s="93"/>
      <c r="B1" s="93" t="s">
        <v>64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customHeight="1" x14ac:dyDescent="0.55000000000000004">
      <c r="A2" s="93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5" customHeight="1" x14ac:dyDescent="0.45">
      <c r="A3" s="95"/>
      <c r="B3" s="96" t="s">
        <v>65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5" customHeight="1" x14ac:dyDescent="0.45">
      <c r="A4" s="95"/>
      <c r="B4" s="96" t="s">
        <v>66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9" customHeight="1" x14ac:dyDescent="0.55000000000000004">
      <c r="A5" s="93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2.75" customHeight="1" x14ac:dyDescent="0.35">
      <c r="A6" s="94"/>
      <c r="B6" s="305"/>
      <c r="C6" s="306"/>
      <c r="D6" s="98" t="s">
        <v>67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2.75" customHeight="1" x14ac:dyDescent="0.35">
      <c r="A7" s="94"/>
      <c r="B7" s="307"/>
      <c r="C7" s="306"/>
      <c r="D7" s="98" t="s">
        <v>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2.75" customHeight="1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2.75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2.75" customHeight="1" x14ac:dyDescent="0.3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 customHeight="1" x14ac:dyDescent="0.3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 customHeight="1" x14ac:dyDescent="0.3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 customHeight="1" x14ac:dyDescent="0.3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 customHeight="1" x14ac:dyDescent="0.3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2.75" customHeight="1" x14ac:dyDescent="0.3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2.75" customHeight="1" x14ac:dyDescent="0.3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 customHeight="1" x14ac:dyDescent="0.3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 customHeight="1" x14ac:dyDescent="0.3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 customHeigh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2.75" customHeigh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2.75" customHeight="1" x14ac:dyDescent="0.3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2.75" customHeight="1" x14ac:dyDescent="0.3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2.75" customHeight="1" x14ac:dyDescent="0.3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2.75" customHeight="1" x14ac:dyDescent="0.3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2.75" customHeight="1" x14ac:dyDescent="0.3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2.75" customHeight="1" x14ac:dyDescent="0.3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2.75" customHeight="1" x14ac:dyDescent="0.3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2.75" customHeight="1" x14ac:dyDescent="0.3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2.75" customHeight="1" x14ac:dyDescent="0.3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2.75" customHeight="1" x14ac:dyDescent="0.3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2.75" customHeight="1" x14ac:dyDescent="0.3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2.75" customHeight="1" x14ac:dyDescent="0.3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2.75" customHeight="1" x14ac:dyDescent="0.3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2.75" customHeight="1" x14ac:dyDescent="0.3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2.75" customHeight="1" x14ac:dyDescent="0.3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2.75" customHeight="1" x14ac:dyDescent="0.3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2.75" customHeight="1" x14ac:dyDescent="0.3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2.75" customHeight="1" x14ac:dyDescent="0.3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2.75" customHeight="1" x14ac:dyDescent="0.3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2.75" customHeight="1" x14ac:dyDescent="0.3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2.75" customHeight="1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</row>
    <row r="42" spans="1:26" ht="12.75" customHeight="1" x14ac:dyDescent="0.3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</row>
    <row r="43" spans="1:26" ht="12.75" customHeight="1" x14ac:dyDescent="0.3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26" ht="12.75" customHeight="1" x14ac:dyDescent="0.3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ht="12.75" customHeight="1" x14ac:dyDescent="0.3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1:26" ht="12.75" customHeight="1" x14ac:dyDescent="0.3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1:26" ht="12.75" customHeight="1" x14ac:dyDescent="0.3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2.75" customHeight="1" x14ac:dyDescent="0.3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2.75" customHeight="1" x14ac:dyDescent="0.3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2.75" customHeight="1" x14ac:dyDescent="0.3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ht="12.75" customHeight="1" x14ac:dyDescent="0.3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spans="1:26" ht="12.75" customHeight="1" x14ac:dyDescent="0.3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:26" ht="12.75" customHeight="1" x14ac:dyDescent="0.3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1:26" ht="12.75" customHeight="1" x14ac:dyDescent="0.3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12.75" customHeight="1" x14ac:dyDescent="0.3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2.75" customHeight="1" x14ac:dyDescent="0.3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2.75" customHeight="1" x14ac:dyDescent="0.3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2.75" customHeight="1" x14ac:dyDescent="0.3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2.75" customHeight="1" x14ac:dyDescent="0.3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2.75" customHeight="1" x14ac:dyDescent="0.3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1:26" ht="12.75" customHeight="1" x14ac:dyDescent="0.3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2.75" customHeight="1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2.75" customHeight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2.75" customHeight="1" x14ac:dyDescent="0.35">
      <c r="A64" s="94"/>
      <c r="B64" s="99" t="s">
        <v>68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2.75" customHeight="1" x14ac:dyDescent="0.35">
      <c r="A65" s="94"/>
      <c r="B65" s="99" t="s">
        <v>69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6" ht="12.75" customHeight="1" x14ac:dyDescent="0.3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6" ht="12.75" customHeight="1" x14ac:dyDescent="0.3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6" ht="12.75" customHeight="1" x14ac:dyDescent="0.3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1:26" ht="12.75" customHeight="1" x14ac:dyDescent="0.3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1:26" ht="12.75" customHeight="1" x14ac:dyDescent="0.3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1:26" ht="12.75" customHeight="1" x14ac:dyDescent="0.3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1:26" ht="12.75" customHeight="1" x14ac:dyDescent="0.3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2.75" customHeight="1" x14ac:dyDescent="0.3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1:26" ht="12.75" customHeight="1" x14ac:dyDescent="0.3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2.75" customHeigh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2.75" customHeight="1" x14ac:dyDescent="0.3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2.75" customHeight="1" x14ac:dyDescent="0.3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1:26" ht="12.75" customHeight="1" x14ac:dyDescent="0.3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2.75" customHeight="1" x14ac:dyDescent="0.3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1:26" ht="12.75" customHeight="1" x14ac:dyDescent="0.3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1:26" ht="12.75" customHeight="1" x14ac:dyDescent="0.3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</row>
    <row r="82" spans="1:26" ht="12.75" customHeight="1" x14ac:dyDescent="0.3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</row>
    <row r="83" spans="1:26" ht="12.75" customHeight="1" x14ac:dyDescent="0.3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</row>
    <row r="84" spans="1:26" ht="12.75" customHeight="1" x14ac:dyDescent="0.3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</row>
    <row r="85" spans="1:26" ht="12.75" customHeight="1" x14ac:dyDescent="0.3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</row>
    <row r="86" spans="1:26" ht="12.75" customHeight="1" x14ac:dyDescent="0.3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</row>
    <row r="87" spans="1:26" ht="12.75" customHeight="1" x14ac:dyDescent="0.3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2.75" customHeight="1" x14ac:dyDescent="0.3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</row>
    <row r="89" spans="1:26" ht="12.75" customHeight="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</row>
    <row r="90" spans="1:26" ht="12.75" customHeight="1" x14ac:dyDescent="0.3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</row>
    <row r="91" spans="1:26" ht="12.75" customHeight="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12.75" customHeight="1" x14ac:dyDescent="0.3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</row>
    <row r="93" spans="1:26" ht="12.75" customHeight="1" x14ac:dyDescent="0.3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</row>
    <row r="94" spans="1:26" ht="12.75" customHeight="1" x14ac:dyDescent="0.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2.75" customHeight="1" x14ac:dyDescent="0.3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</row>
    <row r="96" spans="1:26" ht="12.75" customHeight="1" x14ac:dyDescent="0.3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</row>
    <row r="97" spans="1:26" ht="12.75" customHeight="1" x14ac:dyDescent="0.3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</row>
    <row r="98" spans="1:26" ht="12.75" customHeight="1" x14ac:dyDescent="0.3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ht="12.75" customHeight="1" x14ac:dyDescent="0.3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</row>
    <row r="100" spans="1:26" ht="12.75" customHeight="1" x14ac:dyDescent="0.3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:26" ht="12.75" customHeight="1" x14ac:dyDescent="0.3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:26" ht="12.75" customHeight="1" x14ac:dyDescent="0.3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:26" ht="12.75" customHeight="1" x14ac:dyDescent="0.3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:26" ht="12.75" customHeight="1" x14ac:dyDescent="0.3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:26" ht="12.75" customHeight="1" x14ac:dyDescent="0.3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:26" ht="12.75" customHeight="1" x14ac:dyDescent="0.3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:26" ht="12.75" customHeight="1" x14ac:dyDescent="0.3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12.75" customHeight="1" x14ac:dyDescent="0.3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:26" ht="12.75" customHeight="1" x14ac:dyDescent="0.3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:26" ht="12.75" customHeight="1" x14ac:dyDescent="0.3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:26" ht="12.75" customHeight="1" x14ac:dyDescent="0.3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:26" ht="12.75" customHeight="1" x14ac:dyDescent="0.3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:26" ht="12.75" customHeight="1" x14ac:dyDescent="0.3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:26" ht="12.75" customHeight="1" x14ac:dyDescent="0.3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:26" ht="12.75" customHeight="1" x14ac:dyDescent="0.3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:26" ht="12.75" customHeight="1" x14ac:dyDescent="0.3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:26" ht="12.75" customHeight="1" x14ac:dyDescent="0.3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:26" ht="12.75" customHeight="1" x14ac:dyDescent="0.3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:26" ht="12.75" customHeight="1" x14ac:dyDescent="0.3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:26" ht="12.75" customHeight="1" x14ac:dyDescent="0.3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:26" ht="12.75" customHeight="1" x14ac:dyDescent="0.3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:26" ht="12.75" customHeight="1" x14ac:dyDescent="0.3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:26" ht="12.75" customHeight="1" x14ac:dyDescent="0.3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:26" ht="12.75" customHeight="1" x14ac:dyDescent="0.3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:26" ht="12.75" customHeight="1" x14ac:dyDescent="0.3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:26" ht="12.75" customHeight="1" x14ac:dyDescent="0.3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:26" ht="12.75" customHeight="1" x14ac:dyDescent="0.3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:26" ht="12.75" customHeight="1" x14ac:dyDescent="0.3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:26" ht="12.75" customHeight="1" x14ac:dyDescent="0.3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:26" ht="12.75" customHeight="1" x14ac:dyDescent="0.3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:26" ht="12.75" customHeight="1" x14ac:dyDescent="0.3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:26" ht="12.75" customHeight="1" x14ac:dyDescent="0.3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:26" ht="12.75" customHeight="1" x14ac:dyDescent="0.3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:26" ht="12.75" customHeight="1" x14ac:dyDescent="0.3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:26" ht="12.75" customHeight="1" x14ac:dyDescent="0.3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:26" ht="12.75" customHeight="1" x14ac:dyDescent="0.3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:26" ht="12.75" customHeight="1" x14ac:dyDescent="0.3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:26" ht="12.75" customHeight="1" x14ac:dyDescent="0.3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:26" ht="12.75" customHeight="1" x14ac:dyDescent="0.3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:26" ht="12.75" customHeight="1" x14ac:dyDescent="0.3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:26" ht="12.75" customHeight="1" x14ac:dyDescent="0.3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:26" ht="12.75" customHeight="1" x14ac:dyDescent="0.3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:26" ht="12.75" customHeight="1" x14ac:dyDescent="0.3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:26" ht="12.75" customHeight="1" x14ac:dyDescent="0.3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:26" ht="12.75" customHeight="1" x14ac:dyDescent="0.3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:26" ht="12.75" customHeight="1" x14ac:dyDescent="0.3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:26" ht="12.75" customHeight="1" x14ac:dyDescent="0.3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:26" ht="12.75" customHeight="1" x14ac:dyDescent="0.3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:26" ht="12.75" customHeight="1" x14ac:dyDescent="0.3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:26" ht="12.75" customHeight="1" x14ac:dyDescent="0.3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26" ht="12.75" customHeight="1" x14ac:dyDescent="0.3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:26" ht="12.75" customHeight="1" x14ac:dyDescent="0.3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:26" ht="12.75" customHeight="1" x14ac:dyDescent="0.3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:26" ht="12.75" customHeight="1" x14ac:dyDescent="0.3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:26" ht="12.75" customHeight="1" x14ac:dyDescent="0.3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:26" ht="12.75" customHeight="1" x14ac:dyDescent="0.3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:26" ht="12.75" customHeight="1" x14ac:dyDescent="0.3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:26" ht="12.75" customHeight="1" x14ac:dyDescent="0.3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:26" ht="12.75" customHeight="1" x14ac:dyDescent="0.3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:26" ht="12.75" customHeight="1" x14ac:dyDescent="0.3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:26" ht="12.75" customHeight="1" x14ac:dyDescent="0.3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:26" ht="12.75" customHeight="1" x14ac:dyDescent="0.3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:26" ht="12.75" customHeight="1" x14ac:dyDescent="0.3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:26" ht="12.75" customHeight="1" x14ac:dyDescent="0.3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:26" ht="12.75" customHeight="1" x14ac:dyDescent="0.3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</row>
    <row r="166" spans="1:26" ht="12.75" customHeight="1" x14ac:dyDescent="0.3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</row>
    <row r="167" spans="1:26" ht="12.75" customHeight="1" x14ac:dyDescent="0.3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</row>
    <row r="168" spans="1:26" ht="12.75" customHeight="1" x14ac:dyDescent="0.3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</row>
    <row r="169" spans="1:26" ht="12.75" customHeight="1" x14ac:dyDescent="0.3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</row>
    <row r="170" spans="1:26" ht="12.75" customHeight="1" x14ac:dyDescent="0.3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</row>
    <row r="171" spans="1:26" ht="12.75" customHeight="1" x14ac:dyDescent="0.3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</row>
    <row r="172" spans="1:26" ht="12.75" customHeight="1" x14ac:dyDescent="0.3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</row>
    <row r="173" spans="1:26" ht="12.75" customHeight="1" x14ac:dyDescent="0.3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</row>
    <row r="174" spans="1:26" ht="12.75" customHeight="1" x14ac:dyDescent="0.3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</row>
    <row r="175" spans="1:26" ht="12.75" customHeight="1" x14ac:dyDescent="0.3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ht="12.75" customHeight="1" x14ac:dyDescent="0.3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ht="12.75" customHeight="1" x14ac:dyDescent="0.3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ht="12.75" customHeight="1" x14ac:dyDescent="0.3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79" spans="1:26" ht="12.75" customHeight="1" x14ac:dyDescent="0.3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</row>
    <row r="180" spans="1:26" ht="12.75" customHeight="1" x14ac:dyDescent="0.3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</row>
    <row r="181" spans="1:26" ht="12.75" customHeight="1" x14ac:dyDescent="0.3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</row>
    <row r="182" spans="1:26" ht="12.75" customHeight="1" x14ac:dyDescent="0.3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</row>
    <row r="183" spans="1:26" ht="12.75" customHeight="1" x14ac:dyDescent="0.3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</row>
    <row r="184" spans="1:26" ht="12.75" customHeight="1" x14ac:dyDescent="0.3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</row>
    <row r="185" spans="1:26" ht="12.75" customHeight="1" x14ac:dyDescent="0.3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</row>
    <row r="186" spans="1:26" ht="12.75" customHeight="1" x14ac:dyDescent="0.3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</row>
    <row r="187" spans="1:26" ht="12.75" customHeight="1" x14ac:dyDescent="0.3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</row>
    <row r="188" spans="1:26" ht="12.75" customHeight="1" x14ac:dyDescent="0.3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</row>
    <row r="189" spans="1:26" ht="12.75" customHeight="1" x14ac:dyDescent="0.3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</row>
    <row r="190" spans="1:26" ht="12.75" customHeight="1" x14ac:dyDescent="0.3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</row>
    <row r="191" spans="1:26" ht="12.75" customHeight="1" x14ac:dyDescent="0.3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</row>
    <row r="192" spans="1:26" ht="12.75" customHeight="1" x14ac:dyDescent="0.3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</row>
    <row r="193" spans="1:26" ht="12.75" customHeight="1" x14ac:dyDescent="0.3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</row>
    <row r="194" spans="1:26" ht="12.75" customHeight="1" x14ac:dyDescent="0.3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</row>
    <row r="195" spans="1:26" ht="12.75" customHeight="1" x14ac:dyDescent="0.3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</row>
    <row r="196" spans="1:26" ht="12.75" customHeight="1" x14ac:dyDescent="0.3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</row>
    <row r="197" spans="1:26" ht="12.75" customHeight="1" x14ac:dyDescent="0.3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</row>
    <row r="198" spans="1:26" ht="12.75" customHeight="1" x14ac:dyDescent="0.3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</row>
    <row r="199" spans="1:26" ht="12.75" customHeight="1" x14ac:dyDescent="0.3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</row>
    <row r="200" spans="1:26" ht="12.75" customHeight="1" x14ac:dyDescent="0.3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</row>
    <row r="201" spans="1:26" ht="12.75" customHeight="1" x14ac:dyDescent="0.3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</row>
    <row r="202" spans="1:26" ht="12.75" customHeight="1" x14ac:dyDescent="0.3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</row>
    <row r="203" spans="1:26" ht="12.75" customHeight="1" x14ac:dyDescent="0.3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</row>
    <row r="204" spans="1:26" ht="12.75" customHeight="1" x14ac:dyDescent="0.3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</row>
    <row r="205" spans="1:26" ht="12.75" customHeight="1" x14ac:dyDescent="0.3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</row>
    <row r="206" spans="1:26" ht="12.75" customHeight="1" x14ac:dyDescent="0.3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</row>
    <row r="207" spans="1:26" ht="12.75" customHeight="1" x14ac:dyDescent="0.3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</row>
    <row r="208" spans="1:26" ht="12.75" customHeight="1" x14ac:dyDescent="0.3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</row>
    <row r="209" spans="1:26" ht="12.75" customHeight="1" x14ac:dyDescent="0.3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</row>
    <row r="210" spans="1:26" ht="12.75" customHeight="1" x14ac:dyDescent="0.3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</row>
    <row r="211" spans="1:26" ht="12.75" customHeight="1" x14ac:dyDescent="0.3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</row>
    <row r="212" spans="1:26" ht="12.75" customHeight="1" x14ac:dyDescent="0.3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</row>
    <row r="213" spans="1:26" ht="12.75" customHeight="1" x14ac:dyDescent="0.3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</row>
    <row r="214" spans="1:26" ht="12.75" customHeight="1" x14ac:dyDescent="0.3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</row>
    <row r="215" spans="1:26" ht="12.75" customHeight="1" x14ac:dyDescent="0.3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</row>
    <row r="216" spans="1:26" ht="12.75" customHeight="1" x14ac:dyDescent="0.3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</row>
    <row r="217" spans="1:26" ht="12.75" customHeight="1" x14ac:dyDescent="0.3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6:C6"/>
    <mergeCell ref="B7:C7"/>
  </mergeCells>
  <pageMargins left="0.2" right="0.2" top="0.5" bottom="0.5" header="0" footer="0"/>
  <pageSetup orientation="portrait"/>
  <rowBreaks count="1" manualBreakCount="1">
    <brk id="6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44061"/>
    <pageSetUpPr fitToPage="1"/>
  </sheetPr>
  <dimension ref="A1:Z1000"/>
  <sheetViews>
    <sheetView showGridLines="0" workbookViewId="0"/>
  </sheetViews>
  <sheetFormatPr defaultColWidth="14.453125" defaultRowHeight="15" customHeight="1" x14ac:dyDescent="0.25"/>
  <cols>
    <col min="1" max="1" width="4.453125" customWidth="1"/>
    <col min="2" max="2" width="22.90625" customWidth="1"/>
    <col min="3" max="3" width="32" customWidth="1"/>
    <col min="4" max="4" width="12.453125" customWidth="1"/>
    <col min="5" max="26" width="9.08984375" customWidth="1"/>
  </cols>
  <sheetData>
    <row r="1" spans="1:26" ht="14.5" x14ac:dyDescent="0.35">
      <c r="A1" s="100"/>
      <c r="B1" s="101"/>
      <c r="C1" s="101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.5" x14ac:dyDescent="0.35">
      <c r="A2" s="100"/>
      <c r="B2" s="104" t="s">
        <v>70</v>
      </c>
      <c r="C2" s="105"/>
      <c r="D2" s="102"/>
      <c r="E2" s="103"/>
      <c r="F2" s="106" t="s">
        <v>71</v>
      </c>
      <c r="G2" s="107"/>
      <c r="H2" s="107"/>
      <c r="I2" s="107"/>
      <c r="J2" s="103"/>
      <c r="K2" s="103"/>
      <c r="L2" s="5" t="s">
        <v>72</v>
      </c>
      <c r="M2" s="1"/>
      <c r="N2" s="1"/>
      <c r="O2" s="7"/>
      <c r="P2" s="7" t="s">
        <v>73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6" customHeight="1" x14ac:dyDescent="0.35">
      <c r="A3" s="100"/>
      <c r="B3" s="101"/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32.25" customHeight="1" x14ac:dyDescent="0.35">
      <c r="A4" s="100"/>
      <c r="B4" s="108" t="s">
        <v>74</v>
      </c>
      <c r="C4" s="109">
        <f>'PMF Form'!D56</f>
        <v>0</v>
      </c>
      <c r="D4" s="102"/>
      <c r="E4" s="103"/>
      <c r="F4" s="103" t="s">
        <v>75</v>
      </c>
      <c r="G4" s="110" t="s">
        <v>76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27.75" customHeight="1" x14ac:dyDescent="0.35">
      <c r="A5" s="100"/>
      <c r="B5" s="111" t="s">
        <v>77</v>
      </c>
      <c r="C5" s="112" t="e">
        <f>'PMF Form'!H60</f>
        <v>#N/A</v>
      </c>
      <c r="D5" s="102"/>
      <c r="E5" s="103"/>
      <c r="F5" s="103" t="s">
        <v>75</v>
      </c>
      <c r="G5" s="110" t="s">
        <v>76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25.5" customHeight="1" x14ac:dyDescent="0.35">
      <c r="A6" s="100"/>
      <c r="B6" s="113"/>
      <c r="C6" s="114">
        <f>'PMF Form'!D13</f>
        <v>0</v>
      </c>
      <c r="D6" s="102"/>
      <c r="E6" s="103"/>
      <c r="F6" s="103" t="s">
        <v>75</v>
      </c>
      <c r="G6" s="110" t="s">
        <v>76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28.5" customHeight="1" x14ac:dyDescent="0.35">
      <c r="A7" s="100"/>
      <c r="B7" s="111" t="s">
        <v>78</v>
      </c>
      <c r="C7" s="112">
        <f>'PMF Form'!D15</f>
        <v>0</v>
      </c>
      <c r="D7" s="102"/>
      <c r="E7" s="103"/>
      <c r="F7" s="103" t="s">
        <v>75</v>
      </c>
      <c r="G7" s="110" t="s">
        <v>76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19.5" customHeight="1" x14ac:dyDescent="0.35">
      <c r="A8" s="100"/>
      <c r="B8" s="113"/>
      <c r="C8" s="115">
        <f>'PMF Form'!D17</f>
        <v>0</v>
      </c>
      <c r="D8" s="102"/>
      <c r="E8" s="103"/>
      <c r="F8" s="103" t="s">
        <v>75</v>
      </c>
      <c r="G8" s="110" t="s">
        <v>76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9.5" customHeight="1" x14ac:dyDescent="0.35">
      <c r="A9" s="100"/>
      <c r="B9" s="113"/>
      <c r="C9" s="114">
        <f>'PMF Form'!D19</f>
        <v>0</v>
      </c>
      <c r="D9" s="102"/>
      <c r="E9" s="103"/>
      <c r="F9" s="103" t="s">
        <v>75</v>
      </c>
      <c r="G9" s="110" t="s">
        <v>76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25.5" customHeight="1" x14ac:dyDescent="0.35">
      <c r="A10" s="100"/>
      <c r="B10" s="116" t="s">
        <v>79</v>
      </c>
      <c r="C10" s="117">
        <f>'PMF Form'!I13</f>
        <v>0</v>
      </c>
      <c r="D10" s="102"/>
      <c r="E10" s="103"/>
      <c r="F10" s="103" t="s">
        <v>75</v>
      </c>
      <c r="G10" s="110" t="s">
        <v>76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39" customHeight="1" x14ac:dyDescent="0.35">
      <c r="A11" s="100"/>
      <c r="B11" s="108" t="s">
        <v>80</v>
      </c>
      <c r="C11" s="117">
        <f>'PMF Form'!I15</f>
        <v>0</v>
      </c>
      <c r="D11" s="102"/>
      <c r="E11" s="103"/>
      <c r="F11" s="103" t="s">
        <v>75</v>
      </c>
      <c r="G11" s="110" t="s">
        <v>76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4.5" x14ac:dyDescent="0.35">
      <c r="A12" s="100"/>
      <c r="B12" s="118"/>
      <c r="C12" s="101"/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5.5" x14ac:dyDescent="0.35">
      <c r="A13" s="100"/>
      <c r="B13" s="119" t="s">
        <v>81</v>
      </c>
      <c r="C13" s="120"/>
      <c r="D13" s="10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26.25" customHeight="1" x14ac:dyDescent="0.35">
      <c r="A14" s="100"/>
      <c r="B14" s="116" t="s">
        <v>82</v>
      </c>
      <c r="C14" s="121">
        <v>41711</v>
      </c>
      <c r="D14" s="102"/>
      <c r="E14" s="103"/>
      <c r="F14" s="103" t="s">
        <v>75</v>
      </c>
      <c r="G14" s="110" t="s">
        <v>76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22.5" customHeight="1" x14ac:dyDescent="0.35">
      <c r="A15" s="100"/>
      <c r="B15" s="116" t="s">
        <v>83</v>
      </c>
      <c r="C15" s="117" t="s">
        <v>84</v>
      </c>
      <c r="D15" s="102"/>
      <c r="E15" s="103"/>
      <c r="F15" s="103" t="s">
        <v>75</v>
      </c>
      <c r="G15" s="110" t="s">
        <v>76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30" customHeight="1" x14ac:dyDescent="0.35">
      <c r="A16" s="100"/>
      <c r="B16" s="111" t="s">
        <v>85</v>
      </c>
      <c r="C16" s="122" t="e">
        <f>'PMF Form'!D62</f>
        <v>#N/A</v>
      </c>
      <c r="D16" s="102"/>
      <c r="E16" s="103"/>
      <c r="F16" s="103" t="s">
        <v>75</v>
      </c>
      <c r="G16" s="110" t="s">
        <v>76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28.5" customHeight="1" x14ac:dyDescent="0.35">
      <c r="A17" s="100"/>
      <c r="B17" s="111" t="s">
        <v>86</v>
      </c>
      <c r="C17" s="122">
        <f>'PMF Form'!I13</f>
        <v>0</v>
      </c>
      <c r="D17" s="102"/>
      <c r="E17" s="103"/>
      <c r="F17" s="103" t="s">
        <v>75</v>
      </c>
      <c r="G17" s="110" t="s">
        <v>76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28.5" customHeight="1" x14ac:dyDescent="0.35">
      <c r="A18" s="100"/>
      <c r="B18" s="111" t="s">
        <v>87</v>
      </c>
      <c r="C18" s="112" t="e">
        <f>'PMF Form'!D60</f>
        <v>#N/A</v>
      </c>
      <c r="D18" s="102"/>
      <c r="E18" s="103"/>
      <c r="F18" s="103" t="s">
        <v>75</v>
      </c>
      <c r="G18" s="110" t="s">
        <v>76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28.5" customHeight="1" x14ac:dyDescent="0.35">
      <c r="A19" s="100"/>
      <c r="B19" s="111" t="s">
        <v>88</v>
      </c>
      <c r="C19" s="122" t="s">
        <v>89</v>
      </c>
      <c r="D19" s="102"/>
      <c r="E19" s="103"/>
      <c r="F19" s="103" t="s">
        <v>75</v>
      </c>
      <c r="G19" s="110" t="s">
        <v>76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28.5" customHeight="1" x14ac:dyDescent="0.35">
      <c r="A20" s="100"/>
      <c r="B20" s="116" t="s">
        <v>90</v>
      </c>
      <c r="C20" s="123" t="s">
        <v>91</v>
      </c>
      <c r="D20" s="102"/>
      <c r="E20" s="103"/>
      <c r="F20" s="103" t="s">
        <v>75</v>
      </c>
      <c r="G20" s="110" t="s">
        <v>76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28.5" customHeight="1" x14ac:dyDescent="0.35">
      <c r="A21" s="100"/>
      <c r="B21" s="116" t="s">
        <v>92</v>
      </c>
      <c r="C21" s="123" t="s">
        <v>93</v>
      </c>
      <c r="D21" s="102"/>
      <c r="E21" s="103"/>
      <c r="F21" s="103" t="s">
        <v>75</v>
      </c>
      <c r="G21" s="110" t="s">
        <v>76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28.5" customHeight="1" x14ac:dyDescent="0.35">
      <c r="A22" s="100"/>
      <c r="B22" s="116" t="s">
        <v>94</v>
      </c>
      <c r="C22" s="123" t="s">
        <v>95</v>
      </c>
      <c r="D22" s="102"/>
      <c r="E22" s="103"/>
      <c r="F22" s="103" t="s">
        <v>75</v>
      </c>
      <c r="G22" s="110" t="s">
        <v>76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28.5" customHeight="1" x14ac:dyDescent="0.35">
      <c r="A23" s="100"/>
      <c r="B23" s="116" t="s">
        <v>96</v>
      </c>
      <c r="C23" s="124">
        <f>'PMF Form'!J25</f>
        <v>2023</v>
      </c>
      <c r="D23" s="102"/>
      <c r="E23" s="103"/>
      <c r="F23" s="103" t="s">
        <v>75</v>
      </c>
      <c r="G23" s="110" t="s">
        <v>76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33" customHeight="1" x14ac:dyDescent="0.35">
      <c r="A24" s="100"/>
      <c r="B24" s="108" t="s">
        <v>97</v>
      </c>
      <c r="C24" s="123">
        <f>'PMF Form'!F25</f>
        <v>0</v>
      </c>
      <c r="D24" s="102"/>
      <c r="E24" s="103"/>
      <c r="F24" s="103" t="s">
        <v>75</v>
      </c>
      <c r="G24" s="110" t="s">
        <v>76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28.5" customHeight="1" x14ac:dyDescent="0.35">
      <c r="A25" s="100"/>
      <c r="B25" s="108" t="s">
        <v>98</v>
      </c>
      <c r="C25" s="123">
        <f>'PMF Form'!F27</f>
        <v>0</v>
      </c>
      <c r="D25" s="102"/>
      <c r="E25" s="103"/>
      <c r="F25" s="103" t="s">
        <v>75</v>
      </c>
      <c r="G25" s="110" t="s">
        <v>76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28.5" customHeight="1" x14ac:dyDescent="0.35">
      <c r="A26" s="100"/>
      <c r="B26" s="116" t="s">
        <v>99</v>
      </c>
      <c r="C26" s="125">
        <f>'PMF Form'!H38</f>
        <v>0</v>
      </c>
      <c r="D26" s="102"/>
      <c r="E26" s="103"/>
      <c r="F26" s="103" t="s">
        <v>75</v>
      </c>
      <c r="G26" s="110" t="s">
        <v>76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28.5" customHeight="1" x14ac:dyDescent="0.35">
      <c r="A27" s="100"/>
      <c r="B27" s="116"/>
      <c r="C27" s="123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5.75" customHeight="1" x14ac:dyDescent="0.35">
      <c r="A28" s="126"/>
      <c r="B28" s="127"/>
      <c r="C28" s="128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5.75" customHeight="1" x14ac:dyDescent="0.35">
      <c r="A29" s="126"/>
      <c r="B29" s="129" t="s">
        <v>100</v>
      </c>
      <c r="C29" s="129" t="s">
        <v>101</v>
      </c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24.75" customHeight="1" x14ac:dyDescent="0.35">
      <c r="A30" s="126"/>
      <c r="B30" s="130"/>
      <c r="C30" s="131">
        <v>41711</v>
      </c>
      <c r="D30" s="102"/>
      <c r="E30" s="13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22.5" customHeight="1" x14ac:dyDescent="0.35">
      <c r="A31" s="126"/>
      <c r="B31" s="133"/>
      <c r="C31" s="127"/>
      <c r="D31" s="102"/>
      <c r="E31" s="13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22.5" customHeight="1" x14ac:dyDescent="0.35">
      <c r="A32" s="126"/>
      <c r="B32" s="133"/>
      <c r="C32" s="127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22.5" customHeight="1" x14ac:dyDescent="0.35">
      <c r="A33" s="126"/>
      <c r="B33" s="133"/>
      <c r="C33" s="127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22.5" customHeight="1" x14ac:dyDescent="0.35">
      <c r="A34" s="126"/>
      <c r="B34" s="134"/>
      <c r="C34" s="135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7.25" customHeight="1" x14ac:dyDescent="0.35">
      <c r="A35" s="126"/>
      <c r="B35" s="136"/>
      <c r="C35" s="127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5.75" customHeight="1" x14ac:dyDescent="0.35">
      <c r="A36" s="137"/>
      <c r="B36" s="138"/>
      <c r="C36" s="139" t="s">
        <v>102</v>
      </c>
      <c r="D36" s="140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5.75" customHeight="1" x14ac:dyDescent="0.3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5.75" customHeight="1" x14ac:dyDescent="0.3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5.75" customHeight="1" x14ac:dyDescent="0.3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5.75" customHeight="1" x14ac:dyDescent="0.3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5.75" customHeight="1" x14ac:dyDescent="0.3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5.75" customHeight="1" x14ac:dyDescent="0.3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5.75" customHeight="1" x14ac:dyDescent="0.3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5.75" customHeight="1" x14ac:dyDescent="0.3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5.75" customHeight="1" x14ac:dyDescent="0.3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5.75" customHeight="1" x14ac:dyDescent="0.3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5.75" customHeight="1" x14ac:dyDescent="0.3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.75" customHeight="1" x14ac:dyDescent="0.3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5.75" customHeight="1" x14ac:dyDescent="0.3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5.75" customHeight="1" x14ac:dyDescent="0.3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.75" customHeight="1" x14ac:dyDescent="0.3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5.75" customHeight="1" x14ac:dyDescent="0.3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5.75" customHeight="1" x14ac:dyDescent="0.3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5.75" customHeight="1" x14ac:dyDescent="0.3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5.75" customHeight="1" x14ac:dyDescent="0.3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15.75" customHeight="1" x14ac:dyDescent="0.3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5.75" customHeight="1" x14ac:dyDescent="0.3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5.75" customHeight="1" x14ac:dyDescent="0.3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5.75" customHeight="1" x14ac:dyDescent="0.3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 x14ac:dyDescent="0.3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5.75" customHeight="1" x14ac:dyDescent="0.3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5.75" customHeight="1" x14ac:dyDescent="0.3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5.75" customHeight="1" x14ac:dyDescent="0.3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5.75" customHeight="1" x14ac:dyDescent="0.3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5.75" customHeight="1" x14ac:dyDescent="0.3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.75" customHeight="1" x14ac:dyDescent="0.3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 x14ac:dyDescent="0.3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5.75" customHeight="1" x14ac:dyDescent="0.3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5.75" customHeight="1" x14ac:dyDescent="0.3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5.75" customHeight="1" x14ac:dyDescent="0.3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5.75" customHeight="1" x14ac:dyDescent="0.3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5.75" customHeight="1" x14ac:dyDescent="0.3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.75" customHeight="1" x14ac:dyDescent="0.3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5.75" customHeight="1" x14ac:dyDescent="0.3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5.75" customHeight="1" x14ac:dyDescent="0.3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5.75" customHeight="1" x14ac:dyDescent="0.3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 customHeight="1" x14ac:dyDescent="0.3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 customHeight="1" x14ac:dyDescent="0.3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5.75" customHeight="1" x14ac:dyDescent="0.3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.75" customHeight="1" x14ac:dyDescent="0.3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5.75" customHeight="1" x14ac:dyDescent="0.3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5.75" customHeight="1" x14ac:dyDescent="0.3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5.75" customHeight="1" x14ac:dyDescent="0.3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5.75" customHeight="1" x14ac:dyDescent="0.3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5.75" customHeight="1" x14ac:dyDescent="0.3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5.75" customHeight="1" x14ac:dyDescent="0.3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5.75" customHeight="1" x14ac:dyDescent="0.3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5.75" customHeight="1" x14ac:dyDescent="0.3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5.75" customHeight="1" x14ac:dyDescent="0.3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5.75" customHeight="1" x14ac:dyDescent="0.3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5.75" customHeight="1" x14ac:dyDescent="0.3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.75" customHeight="1" x14ac:dyDescent="0.3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5.75" customHeight="1" x14ac:dyDescent="0.3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5.75" customHeight="1" x14ac:dyDescent="0.3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.75" customHeight="1" x14ac:dyDescent="0.3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5.75" customHeight="1" x14ac:dyDescent="0.3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5.75" customHeight="1" x14ac:dyDescent="0.3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5.75" customHeight="1" x14ac:dyDescent="0.3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5.75" customHeight="1" x14ac:dyDescent="0.3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5.75" customHeight="1" x14ac:dyDescent="0.3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5.75" customHeight="1" x14ac:dyDescent="0.3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 x14ac:dyDescent="0.3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 x14ac:dyDescent="0.3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 x14ac:dyDescent="0.3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 x14ac:dyDescent="0.3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 x14ac:dyDescent="0.3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 x14ac:dyDescent="0.3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 x14ac:dyDescent="0.3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 x14ac:dyDescent="0.3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 x14ac:dyDescent="0.3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 x14ac:dyDescent="0.3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 x14ac:dyDescent="0.3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 x14ac:dyDescent="0.3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 x14ac:dyDescent="0.3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 x14ac:dyDescent="0.3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 x14ac:dyDescent="0.3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 x14ac:dyDescent="0.3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 x14ac:dyDescent="0.3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 x14ac:dyDescent="0.3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5.75" customHeight="1" x14ac:dyDescent="0.3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 x14ac:dyDescent="0.3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5.75" customHeight="1" x14ac:dyDescent="0.3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 x14ac:dyDescent="0.3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 x14ac:dyDescent="0.3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 x14ac:dyDescent="0.3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 x14ac:dyDescent="0.3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 x14ac:dyDescent="0.3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 x14ac:dyDescent="0.3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 x14ac:dyDescent="0.3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 x14ac:dyDescent="0.3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 x14ac:dyDescent="0.3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 x14ac:dyDescent="0.3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 x14ac:dyDescent="0.3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 x14ac:dyDescent="0.3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 x14ac:dyDescent="0.3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 x14ac:dyDescent="0.3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 x14ac:dyDescent="0.3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 x14ac:dyDescent="0.3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 x14ac:dyDescent="0.3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 x14ac:dyDescent="0.3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 x14ac:dyDescent="0.3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 x14ac:dyDescent="0.3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 x14ac:dyDescent="0.3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 x14ac:dyDescent="0.3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 x14ac:dyDescent="0.3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 x14ac:dyDescent="0.3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 x14ac:dyDescent="0.3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 x14ac:dyDescent="0.3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 x14ac:dyDescent="0.3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 x14ac:dyDescent="0.3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 x14ac:dyDescent="0.3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 x14ac:dyDescent="0.3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 x14ac:dyDescent="0.3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 x14ac:dyDescent="0.3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 x14ac:dyDescent="0.3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 x14ac:dyDescent="0.3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 x14ac:dyDescent="0.3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 x14ac:dyDescent="0.3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 x14ac:dyDescent="0.3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 x14ac:dyDescent="0.3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 x14ac:dyDescent="0.3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 x14ac:dyDescent="0.3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 x14ac:dyDescent="0.3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 x14ac:dyDescent="0.3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 x14ac:dyDescent="0.3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 x14ac:dyDescent="0.3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 x14ac:dyDescent="0.3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 x14ac:dyDescent="0.3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 x14ac:dyDescent="0.3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 x14ac:dyDescent="0.3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 x14ac:dyDescent="0.3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 x14ac:dyDescent="0.3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 x14ac:dyDescent="0.3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 x14ac:dyDescent="0.3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 x14ac:dyDescent="0.3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 x14ac:dyDescent="0.3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 x14ac:dyDescent="0.3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 x14ac:dyDescent="0.3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 x14ac:dyDescent="0.3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 x14ac:dyDescent="0.3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 x14ac:dyDescent="0.3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 x14ac:dyDescent="0.3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 x14ac:dyDescent="0.3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 x14ac:dyDescent="0.3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 x14ac:dyDescent="0.3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 x14ac:dyDescent="0.3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 x14ac:dyDescent="0.3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 x14ac:dyDescent="0.3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 x14ac:dyDescent="0.3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 x14ac:dyDescent="0.3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 x14ac:dyDescent="0.3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 x14ac:dyDescent="0.3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 x14ac:dyDescent="0.3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 x14ac:dyDescent="0.3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 x14ac:dyDescent="0.3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 x14ac:dyDescent="0.3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 x14ac:dyDescent="0.3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 x14ac:dyDescent="0.3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 x14ac:dyDescent="0.3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 x14ac:dyDescent="0.3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 x14ac:dyDescent="0.3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 x14ac:dyDescent="0.3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 x14ac:dyDescent="0.3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 x14ac:dyDescent="0.3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 x14ac:dyDescent="0.3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 x14ac:dyDescent="0.3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 x14ac:dyDescent="0.3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 x14ac:dyDescent="0.3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 x14ac:dyDescent="0.3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 x14ac:dyDescent="0.3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 x14ac:dyDescent="0.3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 x14ac:dyDescent="0.3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 x14ac:dyDescent="0.3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 x14ac:dyDescent="0.3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 x14ac:dyDescent="0.3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 x14ac:dyDescent="0.3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 x14ac:dyDescent="0.3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 x14ac:dyDescent="0.3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 x14ac:dyDescent="0.3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 x14ac:dyDescent="0.3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 x14ac:dyDescent="0.3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 x14ac:dyDescent="0.3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 x14ac:dyDescent="0.3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 x14ac:dyDescent="0.3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 x14ac:dyDescent="0.3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 x14ac:dyDescent="0.3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 x14ac:dyDescent="0.3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 x14ac:dyDescent="0.3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 x14ac:dyDescent="0.3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 x14ac:dyDescent="0.3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 x14ac:dyDescent="0.3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 x14ac:dyDescent="0.3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 x14ac:dyDescent="0.3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 x14ac:dyDescent="0.3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 x14ac:dyDescent="0.3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 x14ac:dyDescent="0.3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 x14ac:dyDescent="0.3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 x14ac:dyDescent="0.3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 x14ac:dyDescent="0.3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 x14ac:dyDescent="0.3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 x14ac:dyDescent="0.3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 x14ac:dyDescent="0.3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 x14ac:dyDescent="0.3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 x14ac:dyDescent="0.3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 x14ac:dyDescent="0.3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 x14ac:dyDescent="0.3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 x14ac:dyDescent="0.3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 x14ac:dyDescent="0.3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 x14ac:dyDescent="0.3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 x14ac:dyDescent="0.3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 x14ac:dyDescent="0.3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 x14ac:dyDescent="0.3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 x14ac:dyDescent="0.3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 x14ac:dyDescent="0.3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 x14ac:dyDescent="0.3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 x14ac:dyDescent="0.3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 x14ac:dyDescent="0.3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 x14ac:dyDescent="0.3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 x14ac:dyDescent="0.3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 x14ac:dyDescent="0.3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 x14ac:dyDescent="0.3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 x14ac:dyDescent="0.3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 x14ac:dyDescent="0.3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 x14ac:dyDescent="0.3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 x14ac:dyDescent="0.3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 x14ac:dyDescent="0.3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 x14ac:dyDescent="0.3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 x14ac:dyDescent="0.3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 x14ac:dyDescent="0.3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 x14ac:dyDescent="0.3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 x14ac:dyDescent="0.3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 x14ac:dyDescent="0.3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 x14ac:dyDescent="0.3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 x14ac:dyDescent="0.3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 x14ac:dyDescent="0.3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 x14ac:dyDescent="0.3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 x14ac:dyDescent="0.3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 x14ac:dyDescent="0.3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 x14ac:dyDescent="0.3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 x14ac:dyDescent="0.3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 x14ac:dyDescent="0.3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 x14ac:dyDescent="0.3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 x14ac:dyDescent="0.3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 x14ac:dyDescent="0.3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 x14ac:dyDescent="0.3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 x14ac:dyDescent="0.3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 x14ac:dyDescent="0.3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 x14ac:dyDescent="0.3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 x14ac:dyDescent="0.3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 x14ac:dyDescent="0.3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 x14ac:dyDescent="0.3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 x14ac:dyDescent="0.3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 x14ac:dyDescent="0.3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 x14ac:dyDescent="0.3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 x14ac:dyDescent="0.3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 x14ac:dyDescent="0.3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 x14ac:dyDescent="0.3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 x14ac:dyDescent="0.3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 x14ac:dyDescent="0.3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 x14ac:dyDescent="0.3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5.75" customHeight="1" x14ac:dyDescent="0.3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5.75" customHeight="1" x14ac:dyDescent="0.3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5.75" customHeight="1" x14ac:dyDescent="0.3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5.75" customHeight="1" x14ac:dyDescent="0.3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5.75" customHeight="1" x14ac:dyDescent="0.3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5.75" customHeight="1" x14ac:dyDescent="0.3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5.75" customHeight="1" x14ac:dyDescent="0.3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5.75" customHeight="1" x14ac:dyDescent="0.3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 x14ac:dyDescent="0.3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 x14ac:dyDescent="0.3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 x14ac:dyDescent="0.3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 x14ac:dyDescent="0.3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 x14ac:dyDescent="0.3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 x14ac:dyDescent="0.3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 x14ac:dyDescent="0.3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 x14ac:dyDescent="0.3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 x14ac:dyDescent="0.3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 x14ac:dyDescent="0.3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 x14ac:dyDescent="0.3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 x14ac:dyDescent="0.3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 x14ac:dyDescent="0.3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 x14ac:dyDescent="0.3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 x14ac:dyDescent="0.3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 x14ac:dyDescent="0.3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 x14ac:dyDescent="0.3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 x14ac:dyDescent="0.3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 x14ac:dyDescent="0.3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 x14ac:dyDescent="0.3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 x14ac:dyDescent="0.3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 x14ac:dyDescent="0.3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 x14ac:dyDescent="0.3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 x14ac:dyDescent="0.3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 x14ac:dyDescent="0.3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 x14ac:dyDescent="0.3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 x14ac:dyDescent="0.3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 x14ac:dyDescent="0.3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 x14ac:dyDescent="0.3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 x14ac:dyDescent="0.3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 x14ac:dyDescent="0.3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 x14ac:dyDescent="0.3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 x14ac:dyDescent="0.3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 x14ac:dyDescent="0.3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 x14ac:dyDescent="0.3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 x14ac:dyDescent="0.3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 x14ac:dyDescent="0.3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 x14ac:dyDescent="0.3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 x14ac:dyDescent="0.3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 x14ac:dyDescent="0.3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 x14ac:dyDescent="0.3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 x14ac:dyDescent="0.3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 x14ac:dyDescent="0.3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 x14ac:dyDescent="0.3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 x14ac:dyDescent="0.3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 x14ac:dyDescent="0.3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 x14ac:dyDescent="0.3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 x14ac:dyDescent="0.3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 x14ac:dyDescent="0.3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 x14ac:dyDescent="0.3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 x14ac:dyDescent="0.3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 x14ac:dyDescent="0.3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 x14ac:dyDescent="0.3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 x14ac:dyDescent="0.3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 x14ac:dyDescent="0.3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 x14ac:dyDescent="0.3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 x14ac:dyDescent="0.3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 x14ac:dyDescent="0.3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 x14ac:dyDescent="0.3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 x14ac:dyDescent="0.3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 x14ac:dyDescent="0.3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 x14ac:dyDescent="0.3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 x14ac:dyDescent="0.3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 x14ac:dyDescent="0.3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 x14ac:dyDescent="0.3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 x14ac:dyDescent="0.3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 x14ac:dyDescent="0.3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 x14ac:dyDescent="0.3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 x14ac:dyDescent="0.3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 x14ac:dyDescent="0.3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 x14ac:dyDescent="0.3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 x14ac:dyDescent="0.3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 x14ac:dyDescent="0.3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 x14ac:dyDescent="0.3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 x14ac:dyDescent="0.3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 x14ac:dyDescent="0.3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 x14ac:dyDescent="0.3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 x14ac:dyDescent="0.3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 x14ac:dyDescent="0.3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 x14ac:dyDescent="0.3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 x14ac:dyDescent="0.3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 x14ac:dyDescent="0.3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 x14ac:dyDescent="0.3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 x14ac:dyDescent="0.3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 x14ac:dyDescent="0.3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 x14ac:dyDescent="0.3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 x14ac:dyDescent="0.3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 x14ac:dyDescent="0.3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 x14ac:dyDescent="0.3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 x14ac:dyDescent="0.3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 x14ac:dyDescent="0.3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 x14ac:dyDescent="0.3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 x14ac:dyDescent="0.3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 x14ac:dyDescent="0.3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 x14ac:dyDescent="0.3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 x14ac:dyDescent="0.3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 x14ac:dyDescent="0.3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 x14ac:dyDescent="0.3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 x14ac:dyDescent="0.3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 x14ac:dyDescent="0.3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 x14ac:dyDescent="0.3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 x14ac:dyDescent="0.3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 x14ac:dyDescent="0.3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 x14ac:dyDescent="0.3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 x14ac:dyDescent="0.3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 x14ac:dyDescent="0.3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 x14ac:dyDescent="0.3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 x14ac:dyDescent="0.3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 x14ac:dyDescent="0.3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 x14ac:dyDescent="0.3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 x14ac:dyDescent="0.3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 x14ac:dyDescent="0.3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 x14ac:dyDescent="0.3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 x14ac:dyDescent="0.3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 x14ac:dyDescent="0.3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 x14ac:dyDescent="0.3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 x14ac:dyDescent="0.3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 x14ac:dyDescent="0.3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 x14ac:dyDescent="0.3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 x14ac:dyDescent="0.3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 x14ac:dyDescent="0.3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 x14ac:dyDescent="0.3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 x14ac:dyDescent="0.3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 x14ac:dyDescent="0.3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 x14ac:dyDescent="0.3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 x14ac:dyDescent="0.3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 x14ac:dyDescent="0.3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 x14ac:dyDescent="0.3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 x14ac:dyDescent="0.3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 x14ac:dyDescent="0.3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 x14ac:dyDescent="0.3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 x14ac:dyDescent="0.3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 x14ac:dyDescent="0.3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 x14ac:dyDescent="0.3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 x14ac:dyDescent="0.3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 x14ac:dyDescent="0.3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 x14ac:dyDescent="0.3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 x14ac:dyDescent="0.3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 x14ac:dyDescent="0.3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 x14ac:dyDescent="0.3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 x14ac:dyDescent="0.3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 x14ac:dyDescent="0.3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 x14ac:dyDescent="0.3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 x14ac:dyDescent="0.3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 x14ac:dyDescent="0.3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 x14ac:dyDescent="0.3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 x14ac:dyDescent="0.3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 x14ac:dyDescent="0.3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 x14ac:dyDescent="0.3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 x14ac:dyDescent="0.3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 x14ac:dyDescent="0.3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 x14ac:dyDescent="0.3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 x14ac:dyDescent="0.3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 x14ac:dyDescent="0.3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 x14ac:dyDescent="0.3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 x14ac:dyDescent="0.3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 x14ac:dyDescent="0.3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 x14ac:dyDescent="0.3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 x14ac:dyDescent="0.3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 x14ac:dyDescent="0.3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 x14ac:dyDescent="0.3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 x14ac:dyDescent="0.3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 x14ac:dyDescent="0.3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 x14ac:dyDescent="0.3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 x14ac:dyDescent="0.3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 x14ac:dyDescent="0.3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 x14ac:dyDescent="0.3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 x14ac:dyDescent="0.3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 x14ac:dyDescent="0.3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 x14ac:dyDescent="0.3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 x14ac:dyDescent="0.3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 x14ac:dyDescent="0.3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 x14ac:dyDescent="0.3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 x14ac:dyDescent="0.3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 x14ac:dyDescent="0.3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 x14ac:dyDescent="0.3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 x14ac:dyDescent="0.3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 x14ac:dyDescent="0.3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 x14ac:dyDescent="0.3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 x14ac:dyDescent="0.3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 x14ac:dyDescent="0.3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 x14ac:dyDescent="0.3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 x14ac:dyDescent="0.3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 x14ac:dyDescent="0.3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 x14ac:dyDescent="0.3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 x14ac:dyDescent="0.3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 x14ac:dyDescent="0.3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 x14ac:dyDescent="0.3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 x14ac:dyDescent="0.3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 x14ac:dyDescent="0.3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 x14ac:dyDescent="0.3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 x14ac:dyDescent="0.3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 x14ac:dyDescent="0.3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 x14ac:dyDescent="0.3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 x14ac:dyDescent="0.3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 x14ac:dyDescent="0.3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 x14ac:dyDescent="0.3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 x14ac:dyDescent="0.3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 x14ac:dyDescent="0.3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 x14ac:dyDescent="0.3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 x14ac:dyDescent="0.3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 x14ac:dyDescent="0.3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 x14ac:dyDescent="0.3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 x14ac:dyDescent="0.3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 x14ac:dyDescent="0.3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 x14ac:dyDescent="0.3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 x14ac:dyDescent="0.3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 x14ac:dyDescent="0.3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 x14ac:dyDescent="0.3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 x14ac:dyDescent="0.3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 x14ac:dyDescent="0.3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 x14ac:dyDescent="0.3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 x14ac:dyDescent="0.3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 x14ac:dyDescent="0.3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 x14ac:dyDescent="0.3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 x14ac:dyDescent="0.3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 x14ac:dyDescent="0.3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 x14ac:dyDescent="0.3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 x14ac:dyDescent="0.3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 x14ac:dyDescent="0.3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 x14ac:dyDescent="0.3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 x14ac:dyDescent="0.3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 x14ac:dyDescent="0.3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 x14ac:dyDescent="0.3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 x14ac:dyDescent="0.3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 x14ac:dyDescent="0.3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 x14ac:dyDescent="0.3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 x14ac:dyDescent="0.3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 x14ac:dyDescent="0.3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 x14ac:dyDescent="0.3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 x14ac:dyDescent="0.3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 x14ac:dyDescent="0.3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 x14ac:dyDescent="0.3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 x14ac:dyDescent="0.3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 x14ac:dyDescent="0.3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 x14ac:dyDescent="0.3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 x14ac:dyDescent="0.3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 x14ac:dyDescent="0.3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 x14ac:dyDescent="0.3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 x14ac:dyDescent="0.3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 x14ac:dyDescent="0.3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 x14ac:dyDescent="0.3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 x14ac:dyDescent="0.3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 x14ac:dyDescent="0.3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 x14ac:dyDescent="0.3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 x14ac:dyDescent="0.3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 x14ac:dyDescent="0.3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 x14ac:dyDescent="0.3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 x14ac:dyDescent="0.3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 x14ac:dyDescent="0.3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 x14ac:dyDescent="0.3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 x14ac:dyDescent="0.3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 x14ac:dyDescent="0.3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 x14ac:dyDescent="0.3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 x14ac:dyDescent="0.3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 x14ac:dyDescent="0.3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 x14ac:dyDescent="0.3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 x14ac:dyDescent="0.3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 x14ac:dyDescent="0.3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 x14ac:dyDescent="0.3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 x14ac:dyDescent="0.3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 x14ac:dyDescent="0.3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 x14ac:dyDescent="0.3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 x14ac:dyDescent="0.3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 x14ac:dyDescent="0.3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 x14ac:dyDescent="0.3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 x14ac:dyDescent="0.3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 x14ac:dyDescent="0.3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 x14ac:dyDescent="0.3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 x14ac:dyDescent="0.3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 x14ac:dyDescent="0.3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 x14ac:dyDescent="0.3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 x14ac:dyDescent="0.3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 x14ac:dyDescent="0.3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 x14ac:dyDescent="0.3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 x14ac:dyDescent="0.3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 x14ac:dyDescent="0.3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 x14ac:dyDescent="0.3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 x14ac:dyDescent="0.3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 x14ac:dyDescent="0.3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 x14ac:dyDescent="0.3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 x14ac:dyDescent="0.3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 x14ac:dyDescent="0.3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 x14ac:dyDescent="0.3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 x14ac:dyDescent="0.3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 x14ac:dyDescent="0.3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 x14ac:dyDescent="0.3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 x14ac:dyDescent="0.3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 x14ac:dyDescent="0.3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 x14ac:dyDescent="0.3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 x14ac:dyDescent="0.3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 x14ac:dyDescent="0.3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 x14ac:dyDescent="0.3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 x14ac:dyDescent="0.3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 x14ac:dyDescent="0.3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 x14ac:dyDescent="0.3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 x14ac:dyDescent="0.3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 x14ac:dyDescent="0.3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 x14ac:dyDescent="0.3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 x14ac:dyDescent="0.3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 x14ac:dyDescent="0.3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 x14ac:dyDescent="0.3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 x14ac:dyDescent="0.3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 x14ac:dyDescent="0.3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 x14ac:dyDescent="0.3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 x14ac:dyDescent="0.3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 x14ac:dyDescent="0.3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 x14ac:dyDescent="0.3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 x14ac:dyDescent="0.3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 x14ac:dyDescent="0.3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 x14ac:dyDescent="0.3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 x14ac:dyDescent="0.3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 x14ac:dyDescent="0.3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 x14ac:dyDescent="0.3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 x14ac:dyDescent="0.3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 x14ac:dyDescent="0.3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 x14ac:dyDescent="0.3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 x14ac:dyDescent="0.3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 x14ac:dyDescent="0.3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 x14ac:dyDescent="0.3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 x14ac:dyDescent="0.3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 x14ac:dyDescent="0.3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 x14ac:dyDescent="0.3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 x14ac:dyDescent="0.3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 x14ac:dyDescent="0.3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 x14ac:dyDescent="0.3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 x14ac:dyDescent="0.3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 x14ac:dyDescent="0.3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 x14ac:dyDescent="0.3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 x14ac:dyDescent="0.3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 x14ac:dyDescent="0.3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 x14ac:dyDescent="0.3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 x14ac:dyDescent="0.3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 x14ac:dyDescent="0.3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 x14ac:dyDescent="0.3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 x14ac:dyDescent="0.3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 x14ac:dyDescent="0.3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 x14ac:dyDescent="0.3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 x14ac:dyDescent="0.3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 x14ac:dyDescent="0.3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 x14ac:dyDescent="0.3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 x14ac:dyDescent="0.3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 x14ac:dyDescent="0.3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 x14ac:dyDescent="0.3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 x14ac:dyDescent="0.3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 x14ac:dyDescent="0.3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 x14ac:dyDescent="0.3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 x14ac:dyDescent="0.3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 x14ac:dyDescent="0.3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 x14ac:dyDescent="0.3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 x14ac:dyDescent="0.3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 x14ac:dyDescent="0.3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 x14ac:dyDescent="0.3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 x14ac:dyDescent="0.3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 x14ac:dyDescent="0.3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 x14ac:dyDescent="0.3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 x14ac:dyDescent="0.3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 x14ac:dyDescent="0.3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 x14ac:dyDescent="0.3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 x14ac:dyDescent="0.3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 x14ac:dyDescent="0.3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 x14ac:dyDescent="0.3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 x14ac:dyDescent="0.3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 x14ac:dyDescent="0.3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 x14ac:dyDescent="0.3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 x14ac:dyDescent="0.3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 x14ac:dyDescent="0.3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 x14ac:dyDescent="0.3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 x14ac:dyDescent="0.3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 x14ac:dyDescent="0.3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 x14ac:dyDescent="0.3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 x14ac:dyDescent="0.3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 x14ac:dyDescent="0.3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 x14ac:dyDescent="0.3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 x14ac:dyDescent="0.3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 x14ac:dyDescent="0.3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 x14ac:dyDescent="0.3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 x14ac:dyDescent="0.3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 x14ac:dyDescent="0.3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 x14ac:dyDescent="0.3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 x14ac:dyDescent="0.3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 x14ac:dyDescent="0.3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 x14ac:dyDescent="0.3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 x14ac:dyDescent="0.3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 x14ac:dyDescent="0.3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 x14ac:dyDescent="0.3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 x14ac:dyDescent="0.3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 x14ac:dyDescent="0.3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 x14ac:dyDescent="0.3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 x14ac:dyDescent="0.3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 x14ac:dyDescent="0.3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 x14ac:dyDescent="0.3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 x14ac:dyDescent="0.3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 x14ac:dyDescent="0.3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 x14ac:dyDescent="0.3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 x14ac:dyDescent="0.3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 x14ac:dyDescent="0.3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 x14ac:dyDescent="0.3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 x14ac:dyDescent="0.3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 x14ac:dyDescent="0.3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 x14ac:dyDescent="0.3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 x14ac:dyDescent="0.3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 x14ac:dyDescent="0.3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 x14ac:dyDescent="0.3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 x14ac:dyDescent="0.3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 x14ac:dyDescent="0.3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 x14ac:dyDescent="0.3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 x14ac:dyDescent="0.3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 x14ac:dyDescent="0.3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 x14ac:dyDescent="0.3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 x14ac:dyDescent="0.3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 x14ac:dyDescent="0.3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 x14ac:dyDescent="0.3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 x14ac:dyDescent="0.3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 x14ac:dyDescent="0.3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 x14ac:dyDescent="0.3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 x14ac:dyDescent="0.3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 x14ac:dyDescent="0.3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 x14ac:dyDescent="0.3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 x14ac:dyDescent="0.3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 x14ac:dyDescent="0.3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 x14ac:dyDescent="0.3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 x14ac:dyDescent="0.3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 x14ac:dyDescent="0.3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 x14ac:dyDescent="0.3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 x14ac:dyDescent="0.3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 x14ac:dyDescent="0.3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 x14ac:dyDescent="0.3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 x14ac:dyDescent="0.3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 x14ac:dyDescent="0.3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 x14ac:dyDescent="0.3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 x14ac:dyDescent="0.3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 x14ac:dyDescent="0.3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 x14ac:dyDescent="0.3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 x14ac:dyDescent="0.3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 x14ac:dyDescent="0.3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 x14ac:dyDescent="0.3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 x14ac:dyDescent="0.3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 x14ac:dyDescent="0.3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 x14ac:dyDescent="0.3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 x14ac:dyDescent="0.3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 x14ac:dyDescent="0.3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 x14ac:dyDescent="0.3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 x14ac:dyDescent="0.3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 x14ac:dyDescent="0.3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 x14ac:dyDescent="0.3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 x14ac:dyDescent="0.3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 x14ac:dyDescent="0.3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 x14ac:dyDescent="0.3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 x14ac:dyDescent="0.3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 x14ac:dyDescent="0.3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 x14ac:dyDescent="0.3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 x14ac:dyDescent="0.3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 x14ac:dyDescent="0.3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 x14ac:dyDescent="0.3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 x14ac:dyDescent="0.3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 x14ac:dyDescent="0.3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 x14ac:dyDescent="0.3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 x14ac:dyDescent="0.3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 x14ac:dyDescent="0.3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 x14ac:dyDescent="0.3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 x14ac:dyDescent="0.3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 x14ac:dyDescent="0.3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 x14ac:dyDescent="0.3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 x14ac:dyDescent="0.3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 x14ac:dyDescent="0.3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 x14ac:dyDescent="0.3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 x14ac:dyDescent="0.3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 x14ac:dyDescent="0.3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 x14ac:dyDescent="0.3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 x14ac:dyDescent="0.3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 x14ac:dyDescent="0.3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 x14ac:dyDescent="0.3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 x14ac:dyDescent="0.3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 x14ac:dyDescent="0.3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 x14ac:dyDescent="0.3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 x14ac:dyDescent="0.3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 x14ac:dyDescent="0.3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 x14ac:dyDescent="0.3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 x14ac:dyDescent="0.3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 x14ac:dyDescent="0.3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 x14ac:dyDescent="0.3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 x14ac:dyDescent="0.3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 x14ac:dyDescent="0.3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 x14ac:dyDescent="0.3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 x14ac:dyDescent="0.3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 x14ac:dyDescent="0.3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 x14ac:dyDescent="0.3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 x14ac:dyDescent="0.3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 x14ac:dyDescent="0.3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 x14ac:dyDescent="0.3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 x14ac:dyDescent="0.3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 x14ac:dyDescent="0.3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 x14ac:dyDescent="0.3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 x14ac:dyDescent="0.3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 x14ac:dyDescent="0.3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 x14ac:dyDescent="0.3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 x14ac:dyDescent="0.3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 x14ac:dyDescent="0.3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 x14ac:dyDescent="0.3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 x14ac:dyDescent="0.3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 x14ac:dyDescent="0.3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 x14ac:dyDescent="0.3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 x14ac:dyDescent="0.3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 x14ac:dyDescent="0.3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 x14ac:dyDescent="0.3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 x14ac:dyDescent="0.3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 x14ac:dyDescent="0.3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 x14ac:dyDescent="0.3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 x14ac:dyDescent="0.3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 x14ac:dyDescent="0.3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 x14ac:dyDescent="0.3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 x14ac:dyDescent="0.3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 x14ac:dyDescent="0.3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 x14ac:dyDescent="0.3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 x14ac:dyDescent="0.3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 x14ac:dyDescent="0.3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 x14ac:dyDescent="0.3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 x14ac:dyDescent="0.3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 x14ac:dyDescent="0.3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 x14ac:dyDescent="0.3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 x14ac:dyDescent="0.3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 x14ac:dyDescent="0.3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 x14ac:dyDescent="0.3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 x14ac:dyDescent="0.3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 x14ac:dyDescent="0.3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 x14ac:dyDescent="0.3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 x14ac:dyDescent="0.3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 x14ac:dyDescent="0.3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 x14ac:dyDescent="0.3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 x14ac:dyDescent="0.3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 x14ac:dyDescent="0.3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 x14ac:dyDescent="0.3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 x14ac:dyDescent="0.3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 x14ac:dyDescent="0.3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 x14ac:dyDescent="0.3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 x14ac:dyDescent="0.3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 x14ac:dyDescent="0.3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 x14ac:dyDescent="0.3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 x14ac:dyDescent="0.3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 x14ac:dyDescent="0.3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 x14ac:dyDescent="0.3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 x14ac:dyDescent="0.3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 x14ac:dyDescent="0.3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 x14ac:dyDescent="0.3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 x14ac:dyDescent="0.3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 x14ac:dyDescent="0.3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 x14ac:dyDescent="0.3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 x14ac:dyDescent="0.3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 x14ac:dyDescent="0.3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 x14ac:dyDescent="0.3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 x14ac:dyDescent="0.3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 x14ac:dyDescent="0.3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 x14ac:dyDescent="0.3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 x14ac:dyDescent="0.3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 x14ac:dyDescent="0.3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 x14ac:dyDescent="0.3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 x14ac:dyDescent="0.3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 x14ac:dyDescent="0.3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 x14ac:dyDescent="0.3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 x14ac:dyDescent="0.3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 x14ac:dyDescent="0.3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 x14ac:dyDescent="0.3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 x14ac:dyDescent="0.3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 x14ac:dyDescent="0.3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 x14ac:dyDescent="0.3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 x14ac:dyDescent="0.3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 x14ac:dyDescent="0.3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 x14ac:dyDescent="0.3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 x14ac:dyDescent="0.3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 x14ac:dyDescent="0.3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 x14ac:dyDescent="0.3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 x14ac:dyDescent="0.3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 x14ac:dyDescent="0.3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 x14ac:dyDescent="0.3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 x14ac:dyDescent="0.3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 x14ac:dyDescent="0.3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 x14ac:dyDescent="0.3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 x14ac:dyDescent="0.3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 x14ac:dyDescent="0.3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 x14ac:dyDescent="0.3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 x14ac:dyDescent="0.3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 x14ac:dyDescent="0.3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 x14ac:dyDescent="0.3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 x14ac:dyDescent="0.3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 x14ac:dyDescent="0.3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 x14ac:dyDescent="0.3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 x14ac:dyDescent="0.3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 x14ac:dyDescent="0.3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 x14ac:dyDescent="0.3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 x14ac:dyDescent="0.3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 x14ac:dyDescent="0.3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 x14ac:dyDescent="0.3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 x14ac:dyDescent="0.3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 x14ac:dyDescent="0.3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 x14ac:dyDescent="0.3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 x14ac:dyDescent="0.3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 x14ac:dyDescent="0.3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 x14ac:dyDescent="0.3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 x14ac:dyDescent="0.3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 x14ac:dyDescent="0.3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 x14ac:dyDescent="0.3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 x14ac:dyDescent="0.3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 x14ac:dyDescent="0.3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 x14ac:dyDescent="0.3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 x14ac:dyDescent="0.3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 x14ac:dyDescent="0.3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 x14ac:dyDescent="0.3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 x14ac:dyDescent="0.3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 x14ac:dyDescent="0.3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 x14ac:dyDescent="0.3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 x14ac:dyDescent="0.3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 x14ac:dyDescent="0.3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 x14ac:dyDescent="0.3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 x14ac:dyDescent="0.3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 x14ac:dyDescent="0.3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 x14ac:dyDescent="0.3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 x14ac:dyDescent="0.3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 x14ac:dyDescent="0.3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 x14ac:dyDescent="0.3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 x14ac:dyDescent="0.3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 x14ac:dyDescent="0.3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 x14ac:dyDescent="0.3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 x14ac:dyDescent="0.3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 x14ac:dyDescent="0.3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 x14ac:dyDescent="0.3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 x14ac:dyDescent="0.3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 x14ac:dyDescent="0.3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 x14ac:dyDescent="0.3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 x14ac:dyDescent="0.3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 x14ac:dyDescent="0.3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 x14ac:dyDescent="0.3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 x14ac:dyDescent="0.3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 x14ac:dyDescent="0.3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 x14ac:dyDescent="0.3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 x14ac:dyDescent="0.3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 x14ac:dyDescent="0.3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 x14ac:dyDescent="0.3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 x14ac:dyDescent="0.3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 x14ac:dyDescent="0.3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 x14ac:dyDescent="0.3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 x14ac:dyDescent="0.3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 x14ac:dyDescent="0.3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 x14ac:dyDescent="0.3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 x14ac:dyDescent="0.3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 x14ac:dyDescent="0.3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 x14ac:dyDescent="0.3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 x14ac:dyDescent="0.3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 x14ac:dyDescent="0.3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 x14ac:dyDescent="0.3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 x14ac:dyDescent="0.3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 x14ac:dyDescent="0.3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 x14ac:dyDescent="0.3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 x14ac:dyDescent="0.3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 x14ac:dyDescent="0.3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 x14ac:dyDescent="0.3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 x14ac:dyDescent="0.3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 x14ac:dyDescent="0.3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 x14ac:dyDescent="0.3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 x14ac:dyDescent="0.3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 x14ac:dyDescent="0.3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 x14ac:dyDescent="0.3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 x14ac:dyDescent="0.3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 x14ac:dyDescent="0.3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 x14ac:dyDescent="0.3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 x14ac:dyDescent="0.3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 x14ac:dyDescent="0.3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 x14ac:dyDescent="0.3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 x14ac:dyDescent="0.3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 x14ac:dyDescent="0.3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 x14ac:dyDescent="0.3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5.75" customHeight="1" x14ac:dyDescent="0.3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5.75" customHeight="1" x14ac:dyDescent="0.3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5.75" customHeight="1" x14ac:dyDescent="0.3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5.75" customHeight="1" x14ac:dyDescent="0.3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5.75" customHeight="1" x14ac:dyDescent="0.3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5.75" customHeight="1" x14ac:dyDescent="0.3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5.75" customHeight="1" x14ac:dyDescent="0.3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5.75" customHeight="1" x14ac:dyDescent="0.3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5.75" customHeight="1" x14ac:dyDescent="0.3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5.75" customHeight="1" x14ac:dyDescent="0.3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5.75" customHeight="1" x14ac:dyDescent="0.3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5.75" customHeight="1" x14ac:dyDescent="0.3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5.75" customHeight="1" x14ac:dyDescent="0.3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5.75" customHeight="1" x14ac:dyDescent="0.3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5.75" customHeight="1" x14ac:dyDescent="0.3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5.75" customHeight="1" x14ac:dyDescent="0.3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5.75" customHeight="1" x14ac:dyDescent="0.3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5.75" customHeight="1" x14ac:dyDescent="0.3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5.75" customHeight="1" x14ac:dyDescent="0.3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5.75" customHeight="1" x14ac:dyDescent="0.3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5.75" customHeight="1" x14ac:dyDescent="0.35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pageMargins left="0.45" right="0.45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1000"/>
  <sheetViews>
    <sheetView workbookViewId="0"/>
  </sheetViews>
  <sheetFormatPr defaultColWidth="14.453125" defaultRowHeight="15" customHeight="1" x14ac:dyDescent="0.25"/>
  <cols>
    <col min="1" max="1" width="4.453125" customWidth="1"/>
    <col min="2" max="2" width="31.453125" customWidth="1"/>
    <col min="3" max="3" width="35.54296875" customWidth="1"/>
    <col min="4" max="4" width="3.08984375" customWidth="1"/>
    <col min="5" max="5" width="58.453125" customWidth="1"/>
    <col min="6" max="6" width="2.08984375" customWidth="1"/>
    <col min="7" max="7" width="59.453125" customWidth="1"/>
    <col min="8" max="8" width="7.54296875" customWidth="1"/>
    <col min="9" max="9" width="10.453125" customWidth="1"/>
    <col min="10" max="10" width="22.08984375" customWidth="1"/>
    <col min="11" max="11" width="7.54296875" customWidth="1"/>
    <col min="12" max="12" width="24.453125" customWidth="1"/>
    <col min="13" max="13" width="35.453125" customWidth="1"/>
    <col min="14" max="14" width="12.453125" customWidth="1"/>
    <col min="15" max="15" width="33.453125" customWidth="1"/>
    <col min="16" max="16" width="14.453125" customWidth="1"/>
    <col min="17" max="26" width="8.6328125" customWidth="1"/>
  </cols>
  <sheetData>
    <row r="1" spans="2:14" ht="12.75" customHeight="1" x14ac:dyDescent="0.3">
      <c r="B1" s="141" t="s">
        <v>103</v>
      </c>
      <c r="C1" s="142" t="s">
        <v>104</v>
      </c>
      <c r="E1" s="143"/>
      <c r="G1" s="144" t="s">
        <v>105</v>
      </c>
      <c r="H1" s="145" t="s">
        <v>106</v>
      </c>
    </row>
    <row r="2" spans="2:14" ht="18" customHeight="1" x14ac:dyDescent="0.35">
      <c r="B2" s="146"/>
      <c r="F2" s="147"/>
    </row>
    <row r="3" spans="2:14" ht="18.75" customHeight="1" x14ac:dyDescent="0.3">
      <c r="B3" s="308" t="s">
        <v>107</v>
      </c>
      <c r="C3" s="309"/>
      <c r="E3" s="148" t="s">
        <v>108</v>
      </c>
      <c r="G3" s="149" t="s">
        <v>109</v>
      </c>
    </row>
    <row r="4" spans="2:14" ht="15.75" customHeight="1" x14ac:dyDescent="0.25">
      <c r="B4" s="310" t="s">
        <v>5</v>
      </c>
      <c r="C4" s="311"/>
      <c r="E4" s="150"/>
      <c r="G4" s="149" t="s">
        <v>110</v>
      </c>
    </row>
    <row r="5" spans="2:14" ht="15" customHeight="1" x14ac:dyDescent="0.3">
      <c r="B5" s="312"/>
      <c r="C5" s="313"/>
      <c r="E5" s="151" t="s">
        <v>111</v>
      </c>
      <c r="G5" s="149" t="s">
        <v>112</v>
      </c>
    </row>
    <row r="6" spans="2:14" ht="12.75" customHeight="1" x14ac:dyDescent="0.3">
      <c r="B6" s="152" t="s">
        <v>7</v>
      </c>
      <c r="C6" s="153" t="s">
        <v>113</v>
      </c>
      <c r="E6" s="151" t="s">
        <v>114</v>
      </c>
    </row>
    <row r="7" spans="2:14" ht="12.75" customHeight="1" x14ac:dyDescent="0.3">
      <c r="B7" s="154"/>
      <c r="C7" s="155"/>
      <c r="E7" s="151" t="s">
        <v>115</v>
      </c>
      <c r="F7" s="147"/>
      <c r="G7" s="156" t="s">
        <v>116</v>
      </c>
      <c r="H7" s="157" t="s">
        <v>117</v>
      </c>
      <c r="I7" s="158"/>
      <c r="J7" s="158"/>
      <c r="K7" s="158"/>
      <c r="L7" s="158"/>
      <c r="M7" s="159"/>
    </row>
    <row r="8" spans="2:14" ht="12.75" customHeight="1" x14ac:dyDescent="0.3">
      <c r="B8" s="160" t="s">
        <v>8</v>
      </c>
      <c r="C8" s="161" t="s">
        <v>15</v>
      </c>
      <c r="E8" s="151" t="s">
        <v>118</v>
      </c>
      <c r="G8" s="162" t="s">
        <v>119</v>
      </c>
      <c r="H8" s="163" t="s">
        <v>120</v>
      </c>
      <c r="I8" s="164"/>
      <c r="J8" s="164"/>
      <c r="K8" s="164"/>
      <c r="L8" s="164"/>
      <c r="M8" s="165"/>
    </row>
    <row r="9" spans="2:14" ht="12.75" customHeight="1" x14ac:dyDescent="0.3">
      <c r="B9" s="160" t="s">
        <v>121</v>
      </c>
      <c r="C9" s="161" t="s">
        <v>122</v>
      </c>
      <c r="E9" s="166"/>
    </row>
    <row r="10" spans="2:14" ht="12.75" customHeight="1" x14ac:dyDescent="0.3">
      <c r="B10" s="167"/>
      <c r="C10" s="168"/>
    </row>
    <row r="11" spans="2:14" ht="12.75" customHeight="1" x14ac:dyDescent="0.3">
      <c r="B11" s="169" t="s">
        <v>11</v>
      </c>
      <c r="C11" s="170" t="s">
        <v>17</v>
      </c>
      <c r="E11" s="171" t="s">
        <v>123</v>
      </c>
      <c r="F11" s="147"/>
      <c r="G11" s="172">
        <f>IF(ISERROR('PMF Form'!$D$60),0,"")</f>
        <v>0</v>
      </c>
      <c r="H11" s="173" t="str">
        <f>IF(G11=0,"*** CANNOT CREATE VALID POSITION BASED ON CRITERIA SELECTED***","")</f>
        <v>*** CANNOT CREATE VALID POSITION BASED ON CRITERIA SELECTED***</v>
      </c>
    </row>
    <row r="12" spans="2:14" ht="12.75" customHeight="1" x14ac:dyDescent="0.3">
      <c r="B12" s="174"/>
      <c r="C12" s="175"/>
      <c r="E12" s="176"/>
    </row>
    <row r="13" spans="2:14" ht="15.75" customHeight="1" x14ac:dyDescent="0.3">
      <c r="B13" s="177" t="s">
        <v>124</v>
      </c>
      <c r="C13" s="178" t="s">
        <v>125</v>
      </c>
      <c r="E13" s="151" t="s">
        <v>111</v>
      </c>
      <c r="G13" s="179" t="str">
        <f>CONCATENATE('PMF Form'!D13,'PMF Form'!D15,'PMF Form'!D17,'PMF Form'!D19)</f>
        <v/>
      </c>
      <c r="H13" s="180" t="s">
        <v>126</v>
      </c>
      <c r="I13" s="180"/>
      <c r="J13" s="180"/>
      <c r="K13" s="180"/>
      <c r="L13" s="180"/>
      <c r="M13" s="180" t="str">
        <f>TEXT(G13,"")</f>
        <v/>
      </c>
      <c r="N13" s="181"/>
    </row>
    <row r="14" spans="2:14" ht="12.75" customHeight="1" x14ac:dyDescent="0.3">
      <c r="B14" s="177" t="s">
        <v>12</v>
      </c>
      <c r="C14" s="178" t="s">
        <v>18</v>
      </c>
      <c r="E14" s="151" t="s">
        <v>114</v>
      </c>
    </row>
    <row r="15" spans="2:14" ht="12.75" customHeight="1" x14ac:dyDescent="0.3">
      <c r="B15" s="177" t="s">
        <v>127</v>
      </c>
      <c r="C15" s="182"/>
      <c r="E15" s="151" t="s">
        <v>115</v>
      </c>
      <c r="G15" s="183" t="e">
        <f>VLOOKUP(G17,$H$29:$O$66,8,FALSE)</f>
        <v>#N/A</v>
      </c>
      <c r="H15" s="184" t="s">
        <v>128</v>
      </c>
      <c r="I15" s="185"/>
      <c r="J15" s="186"/>
      <c r="K15" s="186"/>
      <c r="L15" s="186"/>
    </row>
    <row r="16" spans="2:14" ht="12.75" customHeight="1" x14ac:dyDescent="0.3">
      <c r="B16" s="177" t="s">
        <v>129</v>
      </c>
      <c r="C16" s="182"/>
      <c r="E16" s="151" t="s">
        <v>130</v>
      </c>
      <c r="G16" s="187"/>
      <c r="H16" s="188"/>
      <c r="I16" s="189"/>
    </row>
    <row r="17" spans="2:18" ht="12.75" customHeight="1" x14ac:dyDescent="0.3">
      <c r="B17" s="177" t="s">
        <v>131</v>
      </c>
      <c r="C17" s="182"/>
      <c r="E17" s="190"/>
      <c r="F17" s="149"/>
      <c r="G17" s="191" t="e">
        <f>VLOOKUP(G13,$G$29:$P$66,2,FALSE)</f>
        <v>#N/A</v>
      </c>
      <c r="H17" s="192" t="s">
        <v>132</v>
      </c>
      <c r="I17" s="192"/>
      <c r="J17" s="192"/>
      <c r="K17" s="192"/>
      <c r="L17" s="193"/>
    </row>
    <row r="18" spans="2:18" ht="12.75" customHeight="1" x14ac:dyDescent="0.3">
      <c r="B18" s="177" t="s">
        <v>133</v>
      </c>
      <c r="C18" s="182"/>
    </row>
    <row r="19" spans="2:18" ht="12.75" customHeight="1" x14ac:dyDescent="0.3">
      <c r="B19" s="177" t="s">
        <v>134</v>
      </c>
      <c r="C19" s="194"/>
      <c r="E19" s="195" t="s">
        <v>135</v>
      </c>
      <c r="G19" s="196" t="e">
        <f>VLOOKUP(G13,$G$29:$P$66,7,FALSE)</f>
        <v>#N/A</v>
      </c>
      <c r="H19" s="197" t="s">
        <v>136</v>
      </c>
      <c r="I19" s="197"/>
      <c r="J19" s="197"/>
      <c r="K19" s="197"/>
      <c r="L19" s="198"/>
    </row>
    <row r="20" spans="2:18" ht="12.75" customHeight="1" x14ac:dyDescent="0.3">
      <c r="B20" s="199"/>
      <c r="C20" s="182"/>
      <c r="E20" s="176"/>
      <c r="F20" s="149"/>
    </row>
    <row r="21" spans="2:18" ht="12.75" customHeight="1" x14ac:dyDescent="0.3">
      <c r="B21" s="200" t="s">
        <v>79</v>
      </c>
      <c r="C21" s="182"/>
      <c r="E21" s="151" t="s">
        <v>111</v>
      </c>
      <c r="G21" s="201" t="e">
        <f>VLOOKUP(G13,$G$29:$O$66,5)</f>
        <v>#N/A</v>
      </c>
      <c r="H21" s="202" t="s">
        <v>137</v>
      </c>
      <c r="I21" s="202"/>
      <c r="J21" s="202"/>
      <c r="K21" s="202"/>
      <c r="L21" s="203"/>
    </row>
    <row r="22" spans="2:18" ht="12.75" customHeight="1" x14ac:dyDescent="0.3">
      <c r="B22" s="204"/>
      <c r="C22" s="182"/>
      <c r="E22" s="151" t="s">
        <v>114</v>
      </c>
      <c r="N22" s="205"/>
    </row>
    <row r="23" spans="2:18" ht="12.75" customHeight="1" x14ac:dyDescent="0.3">
      <c r="B23" s="204" t="s">
        <v>138</v>
      </c>
      <c r="C23" s="182"/>
      <c r="E23" s="151" t="s">
        <v>115</v>
      </c>
      <c r="G23" s="206">
        <f>'PMF Form'!$I$15</f>
        <v>0</v>
      </c>
      <c r="H23" s="202" t="s">
        <v>139</v>
      </c>
      <c r="I23" s="202"/>
      <c r="J23" s="202"/>
      <c r="K23" s="202"/>
      <c r="L23" s="203"/>
    </row>
    <row r="24" spans="2:18" ht="12.75" customHeight="1" x14ac:dyDescent="0.3">
      <c r="B24" s="204" t="s">
        <v>140</v>
      </c>
      <c r="C24" s="182"/>
      <c r="E24" s="151" t="s">
        <v>141</v>
      </c>
    </row>
    <row r="25" spans="2:18" ht="12.75" customHeight="1" x14ac:dyDescent="0.3">
      <c r="B25" s="204" t="s">
        <v>142</v>
      </c>
      <c r="C25" s="182"/>
      <c r="E25" s="190"/>
      <c r="P25" s="207"/>
    </row>
    <row r="26" spans="2:18" ht="12.75" customHeight="1" x14ac:dyDescent="0.3">
      <c r="B26" s="204" t="s">
        <v>143</v>
      </c>
      <c r="C26" s="182"/>
      <c r="P26" s="208"/>
      <c r="R26" s="209"/>
    </row>
    <row r="27" spans="2:18" ht="12.75" customHeight="1" x14ac:dyDescent="0.3">
      <c r="B27" s="204" t="s">
        <v>144</v>
      </c>
      <c r="C27" s="182"/>
      <c r="E27" s="210" t="s">
        <v>145</v>
      </c>
      <c r="G27" s="141" t="s">
        <v>146</v>
      </c>
      <c r="M27" s="141" t="s">
        <v>147</v>
      </c>
      <c r="N27" s="211" t="s">
        <v>148</v>
      </c>
      <c r="P27" s="208"/>
      <c r="R27" s="209"/>
    </row>
    <row r="28" spans="2:18" ht="12.75" customHeight="1" x14ac:dyDescent="0.3">
      <c r="B28" s="204" t="s">
        <v>149</v>
      </c>
      <c r="C28" s="182"/>
      <c r="E28" s="176"/>
      <c r="G28" s="207" t="s">
        <v>150</v>
      </c>
      <c r="H28" s="207" t="s">
        <v>151</v>
      </c>
      <c r="I28" s="212" t="s">
        <v>152</v>
      </c>
      <c r="J28" s="207" t="s">
        <v>153</v>
      </c>
      <c r="K28" s="212" t="s">
        <v>154</v>
      </c>
      <c r="L28" s="207" t="s">
        <v>155</v>
      </c>
      <c r="M28" s="207" t="s">
        <v>156</v>
      </c>
      <c r="N28" s="212" t="s">
        <v>157</v>
      </c>
      <c r="O28" s="207" t="s">
        <v>158</v>
      </c>
      <c r="P28" s="208"/>
      <c r="R28" s="209"/>
    </row>
    <row r="29" spans="2:18" ht="12.75" customHeight="1" x14ac:dyDescent="0.3">
      <c r="B29" s="204" t="s">
        <v>159</v>
      </c>
      <c r="C29" s="182"/>
      <c r="E29" s="151" t="s">
        <v>111</v>
      </c>
      <c r="G29" s="213" t="s">
        <v>160</v>
      </c>
      <c r="H29" s="214" t="s">
        <v>161</v>
      </c>
      <c r="I29" s="141" t="s">
        <v>8</v>
      </c>
      <c r="J29" s="215" t="s">
        <v>124</v>
      </c>
      <c r="K29" s="211">
        <v>61000</v>
      </c>
      <c r="L29" s="216" t="s">
        <v>125</v>
      </c>
      <c r="M29" s="141" t="s">
        <v>162</v>
      </c>
      <c r="N29" s="217">
        <v>0.26900000000000002</v>
      </c>
      <c r="O29" s="141" t="s">
        <v>163</v>
      </c>
      <c r="P29" s="217"/>
      <c r="R29" s="209"/>
    </row>
    <row r="30" spans="2:18" ht="12.75" customHeight="1" x14ac:dyDescent="0.3">
      <c r="B30" s="204" t="s">
        <v>10</v>
      </c>
      <c r="C30" s="182"/>
      <c r="E30" s="151" t="s">
        <v>114</v>
      </c>
      <c r="G30" s="213" t="s">
        <v>164</v>
      </c>
      <c r="H30" s="214" t="s">
        <v>91</v>
      </c>
      <c r="I30" s="141" t="s">
        <v>121</v>
      </c>
      <c r="J30" s="215" t="s">
        <v>124</v>
      </c>
      <c r="K30" s="211">
        <v>61000</v>
      </c>
      <c r="L30" s="216" t="s">
        <v>125</v>
      </c>
      <c r="M30" s="141" t="s">
        <v>162</v>
      </c>
      <c r="N30" s="217">
        <v>0.10199999999999999</v>
      </c>
      <c r="O30" s="141" t="s">
        <v>165</v>
      </c>
      <c r="P30" s="217"/>
      <c r="R30" s="209"/>
    </row>
    <row r="31" spans="2:18" ht="12.75" customHeight="1" x14ac:dyDescent="0.3">
      <c r="B31" s="204" t="s">
        <v>166</v>
      </c>
      <c r="C31" s="182"/>
      <c r="E31" s="151" t="s">
        <v>115</v>
      </c>
      <c r="G31" s="213" t="s">
        <v>167</v>
      </c>
      <c r="H31" s="214" t="s">
        <v>168</v>
      </c>
      <c r="I31" s="141" t="s">
        <v>8</v>
      </c>
      <c r="J31" s="215" t="s">
        <v>134</v>
      </c>
      <c r="K31" s="211">
        <v>61004</v>
      </c>
      <c r="L31" s="216" t="s">
        <v>18</v>
      </c>
      <c r="M31" s="141" t="s">
        <v>169</v>
      </c>
      <c r="N31" s="217">
        <v>0.26900000000000002</v>
      </c>
      <c r="O31" s="141" t="s">
        <v>170</v>
      </c>
      <c r="P31" s="217"/>
      <c r="R31" s="209"/>
    </row>
    <row r="32" spans="2:18" ht="12.75" customHeight="1" x14ac:dyDescent="0.3">
      <c r="B32" s="204" t="s">
        <v>171</v>
      </c>
      <c r="C32" s="182"/>
      <c r="E32" s="151" t="s">
        <v>172</v>
      </c>
      <c r="G32" s="213" t="s">
        <v>173</v>
      </c>
      <c r="H32" s="214" t="s">
        <v>168</v>
      </c>
      <c r="I32" s="141" t="s">
        <v>8</v>
      </c>
      <c r="J32" s="215" t="s">
        <v>133</v>
      </c>
      <c r="K32" s="211">
        <v>61004</v>
      </c>
      <c r="L32" s="216" t="s">
        <v>18</v>
      </c>
      <c r="M32" s="141" t="s">
        <v>174</v>
      </c>
      <c r="N32" s="217">
        <v>0.26900000000000002</v>
      </c>
      <c r="O32" s="141" t="s">
        <v>170</v>
      </c>
      <c r="P32" s="217"/>
      <c r="R32" s="209"/>
    </row>
    <row r="33" spans="2:18" ht="12.75" customHeight="1" x14ac:dyDescent="0.3">
      <c r="B33" s="204" t="s">
        <v>175</v>
      </c>
      <c r="C33" s="182"/>
      <c r="E33" s="190"/>
      <c r="G33" s="213" t="s">
        <v>176</v>
      </c>
      <c r="H33" s="214" t="s">
        <v>168</v>
      </c>
      <c r="I33" s="141" t="s">
        <v>8</v>
      </c>
      <c r="J33" s="215" t="s">
        <v>12</v>
      </c>
      <c r="K33" s="211">
        <v>61004</v>
      </c>
      <c r="L33" s="216" t="s">
        <v>18</v>
      </c>
      <c r="M33" s="141" t="s">
        <v>177</v>
      </c>
      <c r="N33" s="217">
        <v>0.26900000000000002</v>
      </c>
      <c r="O33" s="141" t="s">
        <v>170</v>
      </c>
      <c r="P33" s="217"/>
      <c r="R33" s="209"/>
    </row>
    <row r="34" spans="2:18" ht="12.75" customHeight="1" x14ac:dyDescent="0.3">
      <c r="B34" s="204" t="s">
        <v>178</v>
      </c>
      <c r="C34" s="182"/>
      <c r="E34" s="187"/>
      <c r="G34" s="213" t="s">
        <v>179</v>
      </c>
      <c r="H34" s="214" t="s">
        <v>168</v>
      </c>
      <c r="I34" s="141" t="s">
        <v>8</v>
      </c>
      <c r="J34" s="215" t="s">
        <v>127</v>
      </c>
      <c r="K34" s="211">
        <v>61004</v>
      </c>
      <c r="L34" s="216" t="s">
        <v>18</v>
      </c>
      <c r="M34" s="141" t="s">
        <v>177</v>
      </c>
      <c r="N34" s="217">
        <v>0.26900000000000002</v>
      </c>
      <c r="O34" s="141" t="s">
        <v>170</v>
      </c>
      <c r="P34" s="217"/>
      <c r="R34" s="209"/>
    </row>
    <row r="35" spans="2:18" ht="12.75" customHeight="1" x14ac:dyDescent="0.3">
      <c r="B35" s="204" t="s">
        <v>127</v>
      </c>
      <c r="C35" s="182"/>
      <c r="E35" s="215" t="s">
        <v>12</v>
      </c>
      <c r="G35" s="213" t="s">
        <v>180</v>
      </c>
      <c r="H35" s="214" t="s">
        <v>168</v>
      </c>
      <c r="I35" s="141" t="s">
        <v>8</v>
      </c>
      <c r="J35" s="215" t="s">
        <v>129</v>
      </c>
      <c r="K35" s="211">
        <v>61004</v>
      </c>
      <c r="L35" s="216" t="s">
        <v>18</v>
      </c>
      <c r="M35" s="141" t="s">
        <v>177</v>
      </c>
      <c r="N35" s="217">
        <v>0.26900000000000002</v>
      </c>
      <c r="O35" s="141" t="s">
        <v>170</v>
      </c>
      <c r="P35" s="217"/>
      <c r="R35" s="209"/>
    </row>
    <row r="36" spans="2:18" ht="12.75" customHeight="1" x14ac:dyDescent="0.3">
      <c r="B36" s="204" t="s">
        <v>181</v>
      </c>
      <c r="C36" s="182"/>
      <c r="E36" s="215" t="s">
        <v>127</v>
      </c>
      <c r="G36" s="213" t="s">
        <v>182</v>
      </c>
      <c r="H36" s="214" t="s">
        <v>168</v>
      </c>
      <c r="I36" s="141" t="s">
        <v>8</v>
      </c>
      <c r="J36" s="215" t="s">
        <v>131</v>
      </c>
      <c r="K36" s="211">
        <v>61004</v>
      </c>
      <c r="L36" s="216" t="s">
        <v>18</v>
      </c>
      <c r="M36" s="141" t="s">
        <v>177</v>
      </c>
      <c r="N36" s="217">
        <v>0.26900000000000002</v>
      </c>
      <c r="O36" s="141" t="s">
        <v>170</v>
      </c>
      <c r="P36" s="217"/>
      <c r="R36" s="209"/>
    </row>
    <row r="37" spans="2:18" ht="12.75" customHeight="1" x14ac:dyDescent="0.3">
      <c r="B37" s="204" t="s">
        <v>183</v>
      </c>
      <c r="C37" s="182"/>
      <c r="E37" s="215" t="s">
        <v>129</v>
      </c>
      <c r="G37" s="213" t="s">
        <v>184</v>
      </c>
      <c r="H37" s="214" t="s">
        <v>185</v>
      </c>
      <c r="I37" s="141" t="s">
        <v>8</v>
      </c>
      <c r="J37" s="215" t="s">
        <v>12</v>
      </c>
      <c r="K37" s="211">
        <v>61004</v>
      </c>
      <c r="L37" s="216" t="s">
        <v>125</v>
      </c>
      <c r="M37" s="141" t="s">
        <v>186</v>
      </c>
      <c r="N37" s="217">
        <v>0.26900000000000002</v>
      </c>
      <c r="O37" s="141" t="s">
        <v>187</v>
      </c>
      <c r="P37" s="217"/>
      <c r="R37" s="209"/>
    </row>
    <row r="38" spans="2:18" ht="12.75" customHeight="1" x14ac:dyDescent="0.3">
      <c r="B38" s="204" t="s">
        <v>188</v>
      </c>
      <c r="C38" s="182"/>
      <c r="E38" s="215" t="s">
        <v>131</v>
      </c>
      <c r="G38" s="213" t="s">
        <v>189</v>
      </c>
      <c r="H38" s="214" t="s">
        <v>185</v>
      </c>
      <c r="I38" s="141" t="s">
        <v>8</v>
      </c>
      <c r="J38" s="215" t="s">
        <v>127</v>
      </c>
      <c r="K38" s="211">
        <v>61004</v>
      </c>
      <c r="L38" s="216" t="s">
        <v>125</v>
      </c>
      <c r="M38" s="141" t="s">
        <v>186</v>
      </c>
      <c r="N38" s="217">
        <v>0.26900000000000002</v>
      </c>
      <c r="O38" s="141" t="s">
        <v>187</v>
      </c>
      <c r="P38" s="217"/>
      <c r="R38" s="209"/>
    </row>
    <row r="39" spans="2:18" ht="12.75" customHeight="1" x14ac:dyDescent="0.3">
      <c r="B39" s="204" t="s">
        <v>190</v>
      </c>
      <c r="C39" s="182"/>
      <c r="G39" s="213" t="s">
        <v>191</v>
      </c>
      <c r="H39" s="214" t="s">
        <v>185</v>
      </c>
      <c r="I39" s="141" t="s">
        <v>8</v>
      </c>
      <c r="J39" s="215" t="s">
        <v>129</v>
      </c>
      <c r="K39" s="211">
        <v>61004</v>
      </c>
      <c r="L39" s="216" t="s">
        <v>125</v>
      </c>
      <c r="M39" s="141" t="s">
        <v>186</v>
      </c>
      <c r="N39" s="217">
        <v>0.26900000000000002</v>
      </c>
      <c r="O39" s="141" t="s">
        <v>187</v>
      </c>
      <c r="P39" s="217"/>
      <c r="R39" s="209"/>
    </row>
    <row r="40" spans="2:18" ht="12.75" customHeight="1" x14ac:dyDescent="0.3">
      <c r="B40" s="204" t="s">
        <v>192</v>
      </c>
      <c r="C40" s="182"/>
      <c r="G40" s="213" t="s">
        <v>193</v>
      </c>
      <c r="H40" s="214" t="s">
        <v>185</v>
      </c>
      <c r="I40" s="141" t="s">
        <v>8</v>
      </c>
      <c r="J40" s="215" t="s">
        <v>131</v>
      </c>
      <c r="K40" s="211">
        <v>61004</v>
      </c>
      <c r="L40" s="216" t="s">
        <v>125</v>
      </c>
      <c r="M40" s="141" t="s">
        <v>186</v>
      </c>
      <c r="N40" s="217">
        <v>0.26900000000000002</v>
      </c>
      <c r="O40" s="141" t="s">
        <v>187</v>
      </c>
      <c r="P40" s="217"/>
      <c r="R40" s="209"/>
    </row>
    <row r="41" spans="2:18" ht="12.75" customHeight="1" x14ac:dyDescent="0.3">
      <c r="B41" s="204" t="s">
        <v>194</v>
      </c>
      <c r="C41" s="182"/>
      <c r="G41" s="213" t="s">
        <v>195</v>
      </c>
      <c r="H41" s="214" t="s">
        <v>196</v>
      </c>
      <c r="I41" s="141" t="s">
        <v>121</v>
      </c>
      <c r="J41" s="215" t="s">
        <v>134</v>
      </c>
      <c r="K41" s="211">
        <v>61006</v>
      </c>
      <c r="L41" s="216" t="s">
        <v>18</v>
      </c>
      <c r="M41" s="141" t="s">
        <v>169</v>
      </c>
      <c r="N41" s="217">
        <v>0.10199999999999999</v>
      </c>
      <c r="O41" s="141" t="s">
        <v>197</v>
      </c>
      <c r="P41" s="217"/>
      <c r="R41" s="209"/>
    </row>
    <row r="42" spans="2:18" ht="12.75" customHeight="1" x14ac:dyDescent="0.3">
      <c r="B42" s="204" t="s">
        <v>198</v>
      </c>
      <c r="C42" s="182"/>
      <c r="G42" s="213" t="s">
        <v>199</v>
      </c>
      <c r="H42" s="214" t="s">
        <v>196</v>
      </c>
      <c r="I42" s="141" t="s">
        <v>121</v>
      </c>
      <c r="J42" s="215" t="s">
        <v>12</v>
      </c>
      <c r="K42" s="211">
        <v>61006</v>
      </c>
      <c r="L42" s="216" t="s">
        <v>18</v>
      </c>
      <c r="M42" s="141" t="s">
        <v>177</v>
      </c>
      <c r="N42" s="217">
        <v>0.10199999999999999</v>
      </c>
      <c r="O42" s="141" t="s">
        <v>197</v>
      </c>
      <c r="P42" s="217"/>
      <c r="R42" s="209"/>
    </row>
    <row r="43" spans="2:18" ht="12.75" customHeight="1" x14ac:dyDescent="0.3">
      <c r="B43" s="204" t="s">
        <v>200</v>
      </c>
      <c r="C43" s="182"/>
      <c r="G43" s="213" t="s">
        <v>201</v>
      </c>
      <c r="H43" s="214" t="s">
        <v>196</v>
      </c>
      <c r="I43" s="141" t="s">
        <v>121</v>
      </c>
      <c r="J43" s="215" t="s">
        <v>127</v>
      </c>
      <c r="K43" s="211">
        <v>61006</v>
      </c>
      <c r="L43" s="216" t="s">
        <v>18</v>
      </c>
      <c r="M43" s="141" t="s">
        <v>177</v>
      </c>
      <c r="N43" s="217">
        <v>0.10199999999999999</v>
      </c>
      <c r="O43" s="141" t="s">
        <v>197</v>
      </c>
      <c r="P43" s="217"/>
      <c r="R43" s="209"/>
    </row>
    <row r="44" spans="2:18" ht="12.75" customHeight="1" x14ac:dyDescent="0.3">
      <c r="B44" s="204" t="s">
        <v>202</v>
      </c>
      <c r="C44" s="182"/>
      <c r="G44" s="213" t="s">
        <v>203</v>
      </c>
      <c r="H44" s="214" t="s">
        <v>196</v>
      </c>
      <c r="I44" s="141" t="s">
        <v>121</v>
      </c>
      <c r="J44" s="215" t="s">
        <v>129</v>
      </c>
      <c r="K44" s="211">
        <v>61006</v>
      </c>
      <c r="L44" s="216" t="s">
        <v>18</v>
      </c>
      <c r="M44" s="141" t="s">
        <v>177</v>
      </c>
      <c r="N44" s="217">
        <v>0.10199999999999999</v>
      </c>
      <c r="O44" s="141" t="s">
        <v>197</v>
      </c>
      <c r="P44" s="217"/>
      <c r="R44" s="209"/>
    </row>
    <row r="45" spans="2:18" ht="12.75" customHeight="1" x14ac:dyDescent="0.3">
      <c r="B45" s="204" t="s">
        <v>204</v>
      </c>
      <c r="C45" s="182"/>
      <c r="G45" s="213" t="s">
        <v>205</v>
      </c>
      <c r="H45" s="214" t="s">
        <v>196</v>
      </c>
      <c r="I45" s="141" t="s">
        <v>121</v>
      </c>
      <c r="J45" s="215" t="s">
        <v>131</v>
      </c>
      <c r="K45" s="211">
        <v>61006</v>
      </c>
      <c r="L45" s="216" t="s">
        <v>18</v>
      </c>
      <c r="M45" s="141" t="s">
        <v>177</v>
      </c>
      <c r="N45" s="217">
        <v>0.10199999999999999</v>
      </c>
      <c r="O45" s="141" t="s">
        <v>197</v>
      </c>
      <c r="P45" s="217"/>
      <c r="R45" s="209"/>
    </row>
    <row r="46" spans="2:18" ht="12.75" customHeight="1" x14ac:dyDescent="0.3">
      <c r="B46" s="204"/>
      <c r="C46" s="182"/>
      <c r="G46" s="213" t="s">
        <v>206</v>
      </c>
      <c r="H46" s="214" t="s">
        <v>207</v>
      </c>
      <c r="I46" s="141" t="s">
        <v>121</v>
      </c>
      <c r="J46" s="215" t="s">
        <v>12</v>
      </c>
      <c r="K46" s="211">
        <v>61006</v>
      </c>
      <c r="L46" s="216" t="s">
        <v>18</v>
      </c>
      <c r="M46" s="141" t="s">
        <v>186</v>
      </c>
      <c r="N46" s="217">
        <v>0.10199999999999999</v>
      </c>
      <c r="O46" s="141" t="s">
        <v>208</v>
      </c>
      <c r="P46" s="217"/>
      <c r="R46" s="209"/>
    </row>
    <row r="47" spans="2:18" ht="12.75" customHeight="1" x14ac:dyDescent="0.3">
      <c r="B47" s="204"/>
      <c r="C47" s="182"/>
      <c r="G47" s="213" t="s">
        <v>209</v>
      </c>
      <c r="H47" s="214" t="s">
        <v>207</v>
      </c>
      <c r="I47" s="141" t="s">
        <v>121</v>
      </c>
      <c r="J47" s="215" t="s">
        <v>127</v>
      </c>
      <c r="K47" s="211">
        <v>61006</v>
      </c>
      <c r="L47" s="216" t="s">
        <v>18</v>
      </c>
      <c r="M47" s="141" t="s">
        <v>186</v>
      </c>
      <c r="N47" s="217">
        <v>0.10199999999999999</v>
      </c>
      <c r="O47" s="141" t="s">
        <v>208</v>
      </c>
      <c r="P47" s="217"/>
      <c r="R47" s="209"/>
    </row>
    <row r="48" spans="2:18" ht="12.75" customHeight="1" x14ac:dyDescent="0.3">
      <c r="B48" s="204"/>
      <c r="C48" s="182"/>
      <c r="G48" s="213" t="s">
        <v>210</v>
      </c>
      <c r="H48" s="214" t="s">
        <v>207</v>
      </c>
      <c r="I48" s="141" t="s">
        <v>121</v>
      </c>
      <c r="J48" s="215" t="s">
        <v>129</v>
      </c>
      <c r="K48" s="211">
        <v>61006</v>
      </c>
      <c r="L48" s="216" t="s">
        <v>18</v>
      </c>
      <c r="M48" s="141" t="s">
        <v>186</v>
      </c>
      <c r="N48" s="217">
        <v>0.10199999999999999</v>
      </c>
      <c r="O48" s="141" t="s">
        <v>208</v>
      </c>
      <c r="P48" s="217"/>
      <c r="R48" s="209"/>
    </row>
    <row r="49" spans="2:18" ht="12.75" customHeight="1" x14ac:dyDescent="0.3">
      <c r="B49" s="218"/>
      <c r="C49" s="219"/>
      <c r="G49" s="213" t="s">
        <v>211</v>
      </c>
      <c r="H49" s="214" t="s">
        <v>207</v>
      </c>
      <c r="I49" s="141" t="s">
        <v>121</v>
      </c>
      <c r="J49" s="215" t="s">
        <v>131</v>
      </c>
      <c r="K49" s="211">
        <v>61006</v>
      </c>
      <c r="L49" s="216" t="s">
        <v>18</v>
      </c>
      <c r="M49" s="141" t="s">
        <v>186</v>
      </c>
      <c r="N49" s="217">
        <v>0.10199999999999999</v>
      </c>
      <c r="O49" s="141" t="s">
        <v>208</v>
      </c>
      <c r="P49" s="217"/>
      <c r="R49" s="209"/>
    </row>
    <row r="50" spans="2:18" ht="12.75" customHeight="1" x14ac:dyDescent="0.3">
      <c r="B50" s="187"/>
      <c r="C50" s="187"/>
      <c r="G50" s="213" t="s">
        <v>212</v>
      </c>
      <c r="H50" s="214" t="s">
        <v>213</v>
      </c>
      <c r="I50" s="141" t="s">
        <v>8</v>
      </c>
      <c r="J50" s="215" t="s">
        <v>133</v>
      </c>
      <c r="K50" s="211">
        <v>61008</v>
      </c>
      <c r="L50" s="216" t="s">
        <v>125</v>
      </c>
      <c r="M50" s="141" t="s">
        <v>174</v>
      </c>
      <c r="N50" s="217">
        <v>0.26900000000000002</v>
      </c>
      <c r="O50" s="141" t="s">
        <v>214</v>
      </c>
      <c r="P50" s="217"/>
    </row>
    <row r="51" spans="2:18" ht="12.75" customHeight="1" x14ac:dyDescent="0.3">
      <c r="B51" s="187"/>
      <c r="C51" s="187"/>
      <c r="E51" s="220" t="s">
        <v>215</v>
      </c>
      <c r="F51" s="187"/>
      <c r="G51" s="213" t="s">
        <v>216</v>
      </c>
      <c r="H51" s="214" t="s">
        <v>213</v>
      </c>
      <c r="I51" s="141" t="s">
        <v>8</v>
      </c>
      <c r="J51" s="215" t="s">
        <v>12</v>
      </c>
      <c r="K51" s="211">
        <v>61008</v>
      </c>
      <c r="L51" s="216" t="s">
        <v>125</v>
      </c>
      <c r="M51" s="141" t="s">
        <v>177</v>
      </c>
      <c r="N51" s="217">
        <v>0.26900000000000002</v>
      </c>
      <c r="O51" s="141" t="s">
        <v>214</v>
      </c>
      <c r="P51" s="217"/>
    </row>
    <row r="52" spans="2:18" ht="12.75" customHeight="1" x14ac:dyDescent="0.3">
      <c r="B52" s="187"/>
      <c r="C52" s="187"/>
      <c r="F52" s="187"/>
      <c r="G52" s="213" t="s">
        <v>217</v>
      </c>
      <c r="H52" s="214" t="s">
        <v>213</v>
      </c>
      <c r="I52" s="141" t="s">
        <v>8</v>
      </c>
      <c r="J52" s="215" t="s">
        <v>127</v>
      </c>
      <c r="K52" s="211">
        <v>61008</v>
      </c>
      <c r="L52" s="216" t="s">
        <v>125</v>
      </c>
      <c r="M52" s="141" t="s">
        <v>177</v>
      </c>
      <c r="N52" s="217">
        <v>0.26900000000000002</v>
      </c>
      <c r="O52" s="141" t="s">
        <v>214</v>
      </c>
      <c r="P52" s="217"/>
    </row>
    <row r="53" spans="2:18" ht="12.75" customHeight="1" x14ac:dyDescent="0.3">
      <c r="F53" s="187"/>
      <c r="G53" s="213" t="s">
        <v>218</v>
      </c>
      <c r="H53" s="214" t="s">
        <v>213</v>
      </c>
      <c r="I53" s="141" t="s">
        <v>8</v>
      </c>
      <c r="J53" s="215" t="s">
        <v>129</v>
      </c>
      <c r="K53" s="211">
        <v>61008</v>
      </c>
      <c r="L53" s="216" t="s">
        <v>125</v>
      </c>
      <c r="M53" s="141" t="s">
        <v>177</v>
      </c>
      <c r="N53" s="217">
        <v>0.26900000000000002</v>
      </c>
      <c r="O53" s="141" t="s">
        <v>214</v>
      </c>
      <c r="P53" s="217"/>
    </row>
    <row r="54" spans="2:18" ht="12.75" customHeight="1" x14ac:dyDescent="0.3">
      <c r="F54" s="187"/>
      <c r="G54" s="213" t="s">
        <v>219</v>
      </c>
      <c r="H54" s="214" t="s">
        <v>213</v>
      </c>
      <c r="I54" s="141" t="s">
        <v>8</v>
      </c>
      <c r="J54" s="215" t="s">
        <v>131</v>
      </c>
      <c r="K54" s="211">
        <v>61008</v>
      </c>
      <c r="L54" s="216" t="s">
        <v>125</v>
      </c>
      <c r="M54" s="141" t="s">
        <v>177</v>
      </c>
      <c r="N54" s="217">
        <v>0.26900000000000002</v>
      </c>
      <c r="O54" s="141" t="s">
        <v>214</v>
      </c>
      <c r="P54" s="217"/>
    </row>
    <row r="55" spans="2:18" ht="12.75" customHeight="1" x14ac:dyDescent="0.3">
      <c r="E55" s="220" t="s">
        <v>220</v>
      </c>
      <c r="F55" s="187"/>
      <c r="G55" s="213" t="s">
        <v>221</v>
      </c>
      <c r="H55" s="214" t="s">
        <v>222</v>
      </c>
      <c r="I55" s="141" t="s">
        <v>8</v>
      </c>
      <c r="J55" s="215" t="s">
        <v>12</v>
      </c>
      <c r="K55" s="211">
        <v>61008</v>
      </c>
      <c r="L55" s="216" t="s">
        <v>18</v>
      </c>
      <c r="M55" s="141" t="s">
        <v>186</v>
      </c>
      <c r="N55" s="217">
        <v>0.26900000000000002</v>
      </c>
      <c r="O55" s="141" t="s">
        <v>223</v>
      </c>
      <c r="P55" s="217"/>
    </row>
    <row r="56" spans="2:18" ht="12.75" customHeight="1" x14ac:dyDescent="0.3">
      <c r="F56" s="187"/>
      <c r="G56" s="213" t="s">
        <v>224</v>
      </c>
      <c r="H56" s="214" t="s">
        <v>222</v>
      </c>
      <c r="I56" s="141" t="s">
        <v>8</v>
      </c>
      <c r="J56" s="215" t="s">
        <v>127</v>
      </c>
      <c r="K56" s="211">
        <v>61008</v>
      </c>
      <c r="L56" s="216" t="s">
        <v>18</v>
      </c>
      <c r="M56" s="141" t="s">
        <v>186</v>
      </c>
      <c r="N56" s="217">
        <v>0.26900000000000002</v>
      </c>
      <c r="O56" s="141" t="s">
        <v>223</v>
      </c>
      <c r="P56" s="217"/>
    </row>
    <row r="57" spans="2:18" ht="12.75" customHeight="1" x14ac:dyDescent="0.3">
      <c r="F57" s="187"/>
      <c r="G57" s="213" t="s">
        <v>225</v>
      </c>
      <c r="H57" s="214" t="s">
        <v>222</v>
      </c>
      <c r="I57" s="141" t="s">
        <v>8</v>
      </c>
      <c r="J57" s="215" t="s">
        <v>129</v>
      </c>
      <c r="K57" s="211">
        <v>61008</v>
      </c>
      <c r="L57" s="216" t="s">
        <v>18</v>
      </c>
      <c r="M57" s="141" t="s">
        <v>186</v>
      </c>
      <c r="N57" s="217">
        <v>0.26900000000000002</v>
      </c>
      <c r="O57" s="141" t="s">
        <v>223</v>
      </c>
      <c r="P57" s="217"/>
    </row>
    <row r="58" spans="2:18" ht="12.75" customHeight="1" x14ac:dyDescent="0.3">
      <c r="F58" s="187"/>
      <c r="G58" s="213" t="s">
        <v>226</v>
      </c>
      <c r="H58" s="214" t="s">
        <v>222</v>
      </c>
      <c r="I58" s="141" t="s">
        <v>8</v>
      </c>
      <c r="J58" s="215" t="s">
        <v>131</v>
      </c>
      <c r="K58" s="211">
        <v>61008</v>
      </c>
      <c r="L58" s="216" t="s">
        <v>18</v>
      </c>
      <c r="M58" s="141" t="s">
        <v>186</v>
      </c>
      <c r="N58" s="217">
        <v>0.26900000000000002</v>
      </c>
      <c r="O58" s="141" t="s">
        <v>223</v>
      </c>
      <c r="P58" s="217"/>
    </row>
    <row r="59" spans="2:18" ht="12.75" customHeight="1" x14ac:dyDescent="0.3">
      <c r="E59" s="220" t="s">
        <v>227</v>
      </c>
      <c r="F59" s="187"/>
      <c r="G59" s="213" t="s">
        <v>215</v>
      </c>
      <c r="H59" s="214" t="s">
        <v>196</v>
      </c>
      <c r="I59" s="141" t="s">
        <v>121</v>
      </c>
      <c r="J59" s="215" t="s">
        <v>134</v>
      </c>
      <c r="K59" s="211">
        <v>61008</v>
      </c>
      <c r="L59" s="216" t="s">
        <v>125</v>
      </c>
      <c r="M59" s="141" t="s">
        <v>169</v>
      </c>
      <c r="N59" s="217">
        <v>0.10199999999999999</v>
      </c>
      <c r="O59" s="141" t="s">
        <v>197</v>
      </c>
      <c r="P59" s="217"/>
    </row>
    <row r="60" spans="2:18" ht="12.75" customHeight="1" x14ac:dyDescent="0.3">
      <c r="F60" s="187"/>
      <c r="G60" s="213" t="s">
        <v>220</v>
      </c>
      <c r="H60" s="214" t="s">
        <v>196</v>
      </c>
      <c r="I60" s="141" t="s">
        <v>121</v>
      </c>
      <c r="J60" s="215" t="s">
        <v>133</v>
      </c>
      <c r="K60" s="211">
        <v>61008</v>
      </c>
      <c r="L60" s="216" t="s">
        <v>125</v>
      </c>
      <c r="M60" s="141" t="s">
        <v>174</v>
      </c>
      <c r="N60" s="217">
        <v>0.10199999999999999</v>
      </c>
      <c r="O60" s="141" t="s">
        <v>197</v>
      </c>
      <c r="P60" s="217"/>
    </row>
    <row r="61" spans="2:18" ht="12.75" customHeight="1" x14ac:dyDescent="0.3">
      <c r="F61" s="187"/>
      <c r="G61" s="213" t="s">
        <v>228</v>
      </c>
      <c r="H61" s="214" t="s">
        <v>196</v>
      </c>
      <c r="I61" s="141" t="s">
        <v>121</v>
      </c>
      <c r="J61" s="215" t="s">
        <v>133</v>
      </c>
      <c r="K61" s="211">
        <v>61008</v>
      </c>
      <c r="L61" s="216" t="s">
        <v>18</v>
      </c>
      <c r="M61" s="141" t="s">
        <v>174</v>
      </c>
      <c r="N61" s="217">
        <v>0.10199999999999999</v>
      </c>
      <c r="O61" s="141" t="s">
        <v>197</v>
      </c>
      <c r="P61" s="217"/>
    </row>
    <row r="62" spans="2:18" ht="12.75" customHeight="1" x14ac:dyDescent="0.35">
      <c r="E62" s="221" t="s">
        <v>227</v>
      </c>
      <c r="F62" s="187"/>
      <c r="G62" s="213" t="s">
        <v>229</v>
      </c>
      <c r="H62" s="214" t="s">
        <v>207</v>
      </c>
      <c r="I62" s="141" t="s">
        <v>121</v>
      </c>
      <c r="J62" s="215" t="s">
        <v>12</v>
      </c>
      <c r="K62" s="211">
        <v>61008</v>
      </c>
      <c r="L62" s="216" t="s">
        <v>125</v>
      </c>
      <c r="M62" s="141" t="s">
        <v>186</v>
      </c>
      <c r="N62" s="217">
        <v>0.10199999999999999</v>
      </c>
      <c r="O62" s="141" t="s">
        <v>197</v>
      </c>
      <c r="P62" s="217"/>
    </row>
    <row r="63" spans="2:18" ht="12.75" customHeight="1" x14ac:dyDescent="0.35">
      <c r="E63" s="221"/>
      <c r="F63" s="187"/>
      <c r="G63" s="213" t="s">
        <v>230</v>
      </c>
      <c r="H63" s="214" t="s">
        <v>207</v>
      </c>
      <c r="I63" s="141" t="s">
        <v>121</v>
      </c>
      <c r="J63" s="215" t="s">
        <v>127</v>
      </c>
      <c r="K63" s="211">
        <v>61008</v>
      </c>
      <c r="L63" s="216" t="s">
        <v>125</v>
      </c>
      <c r="M63" s="141" t="s">
        <v>186</v>
      </c>
      <c r="N63" s="217">
        <v>0.10199999999999999</v>
      </c>
      <c r="O63" s="141" t="s">
        <v>197</v>
      </c>
      <c r="P63" s="217"/>
    </row>
    <row r="64" spans="2:18" ht="12.75" customHeight="1" x14ac:dyDescent="0.35">
      <c r="E64" s="221"/>
      <c r="F64" s="187"/>
      <c r="G64" s="213" t="s">
        <v>231</v>
      </c>
      <c r="H64" s="214" t="s">
        <v>207</v>
      </c>
      <c r="I64" s="141" t="s">
        <v>121</v>
      </c>
      <c r="J64" s="215" t="s">
        <v>129</v>
      </c>
      <c r="K64" s="211">
        <v>61008</v>
      </c>
      <c r="L64" s="216" t="s">
        <v>125</v>
      </c>
      <c r="M64" s="141" t="s">
        <v>186</v>
      </c>
      <c r="N64" s="217">
        <v>0.10199999999999999</v>
      </c>
      <c r="O64" s="141" t="s">
        <v>197</v>
      </c>
      <c r="P64" s="217"/>
    </row>
    <row r="65" spans="4:16" ht="12.75" customHeight="1" x14ac:dyDescent="0.35">
      <c r="E65" s="221"/>
      <c r="F65" s="187"/>
      <c r="G65" s="213" t="s">
        <v>232</v>
      </c>
      <c r="H65" s="214" t="s">
        <v>207</v>
      </c>
      <c r="I65" s="141" t="s">
        <v>121</v>
      </c>
      <c r="J65" s="215" t="s">
        <v>131</v>
      </c>
      <c r="K65" s="211">
        <v>61008</v>
      </c>
      <c r="L65" s="216" t="s">
        <v>125</v>
      </c>
      <c r="M65" s="141" t="s">
        <v>186</v>
      </c>
      <c r="N65" s="217">
        <v>0.10199999999999999</v>
      </c>
      <c r="O65" s="141" t="s">
        <v>197</v>
      </c>
      <c r="P65" s="217"/>
    </row>
    <row r="66" spans="4:16" ht="12.75" customHeight="1" x14ac:dyDescent="0.3">
      <c r="F66" s="187"/>
      <c r="G66" s="213"/>
      <c r="H66" s="214"/>
      <c r="I66" s="141"/>
      <c r="J66" s="215"/>
      <c r="K66" s="211"/>
      <c r="L66" s="208"/>
      <c r="M66" s="141"/>
      <c r="N66" s="217">
        <v>0</v>
      </c>
      <c r="O66" s="141"/>
    </row>
    <row r="67" spans="4:16" ht="12.75" customHeight="1" x14ac:dyDescent="0.25">
      <c r="D67" s="187"/>
      <c r="F67" s="187"/>
    </row>
    <row r="68" spans="4:16" ht="19.5" customHeight="1" x14ac:dyDescent="0.25">
      <c r="D68" s="187"/>
      <c r="F68" s="187"/>
      <c r="G68" s="149" t="s">
        <v>109</v>
      </c>
      <c r="N68" s="209"/>
    </row>
    <row r="69" spans="4:16" ht="19.5" customHeight="1" x14ac:dyDescent="0.25">
      <c r="D69" s="187"/>
      <c r="F69" s="187"/>
      <c r="G69" s="149" t="s">
        <v>110</v>
      </c>
      <c r="N69" s="207"/>
      <c r="O69" s="207"/>
      <c r="P69" s="207"/>
    </row>
    <row r="70" spans="4:16" ht="19.5" customHeight="1" x14ac:dyDescent="0.3">
      <c r="F70" s="187"/>
      <c r="G70" s="149" t="s">
        <v>112</v>
      </c>
      <c r="N70" s="217"/>
      <c r="O70" s="141"/>
      <c r="P70" s="141"/>
    </row>
    <row r="71" spans="4:16" ht="12.75" customHeight="1" x14ac:dyDescent="0.3">
      <c r="F71" s="187"/>
      <c r="N71" s="217"/>
      <c r="O71" s="141"/>
    </row>
    <row r="72" spans="4:16" ht="12.75" customHeight="1" x14ac:dyDescent="0.3">
      <c r="F72" s="144"/>
      <c r="G72" s="156" t="s">
        <v>116</v>
      </c>
      <c r="H72" s="157" t="s">
        <v>233</v>
      </c>
      <c r="I72" s="158"/>
      <c r="J72" s="158"/>
      <c r="K72" s="158"/>
      <c r="L72" s="158"/>
      <c r="M72" s="159"/>
      <c r="N72" s="217"/>
      <c r="O72" s="141"/>
    </row>
    <row r="73" spans="4:16" ht="12.75" customHeight="1" x14ac:dyDescent="0.3">
      <c r="F73" s="144"/>
      <c r="G73" s="162" t="s">
        <v>119</v>
      </c>
      <c r="H73" s="163" t="s">
        <v>120</v>
      </c>
      <c r="I73" s="164"/>
      <c r="J73" s="164"/>
      <c r="K73" s="164"/>
      <c r="L73" s="164"/>
      <c r="M73" s="165"/>
      <c r="N73" s="217"/>
      <c r="O73" s="141"/>
    </row>
    <row r="74" spans="4:16" ht="12.75" customHeight="1" x14ac:dyDescent="0.3">
      <c r="F74" s="144"/>
      <c r="M74" s="141"/>
      <c r="N74" s="217"/>
      <c r="O74" s="141"/>
    </row>
    <row r="75" spans="4:16" ht="12.75" customHeight="1" x14ac:dyDescent="0.3">
      <c r="F75" s="144"/>
      <c r="M75" s="141"/>
      <c r="N75" s="217"/>
      <c r="O75" s="141"/>
    </row>
    <row r="76" spans="4:16" ht="12.75" customHeight="1" x14ac:dyDescent="0.3">
      <c r="F76" s="144"/>
      <c r="G76" s="222">
        <f>IF(('PMF Form'!D33&gt;1)*('PMF Form'!E33&gt;1)*('PMF Form'!F33&gt;1)*('PMF Form'!H33&gt;1),"",0)</f>
        <v>0</v>
      </c>
      <c r="H76" s="173" t="str">
        <f>IF(G76=0,"***  CANNOT CREATE POSITION WITHOUT A LABOR DISTRIBUTION FOP AND AMOUNT ***","")</f>
        <v>***  CANNOT CREATE POSITION WITHOUT A LABOR DISTRIBUTION FOP AND AMOUNT ***</v>
      </c>
      <c r="N76" s="217"/>
      <c r="O76" s="141"/>
    </row>
    <row r="77" spans="4:16" ht="12.75" customHeight="1" x14ac:dyDescent="0.3">
      <c r="F77" s="144"/>
      <c r="M77" s="141"/>
      <c r="N77" s="217"/>
      <c r="O77" s="141"/>
    </row>
    <row r="78" spans="4:16" ht="12.75" customHeight="1" x14ac:dyDescent="0.3">
      <c r="F78" s="144"/>
      <c r="G78" s="223" t="s">
        <v>234</v>
      </c>
      <c r="M78" s="141"/>
      <c r="N78" s="217"/>
      <c r="O78" s="141"/>
    </row>
    <row r="79" spans="4:16" ht="12.75" customHeight="1" x14ac:dyDescent="0.25">
      <c r="F79" s="144"/>
    </row>
    <row r="80" spans="4:16" ht="12.75" customHeight="1" x14ac:dyDescent="0.3">
      <c r="F80" s="144"/>
      <c r="G80" s="223" t="s">
        <v>235</v>
      </c>
    </row>
    <row r="81" spans="2:12" ht="12.75" customHeight="1" x14ac:dyDescent="0.25">
      <c r="F81" s="144"/>
    </row>
    <row r="82" spans="2:12" ht="12.75" customHeight="1" x14ac:dyDescent="0.3">
      <c r="E82" s="224" t="s">
        <v>236</v>
      </c>
      <c r="F82" s="144"/>
      <c r="G82" s="224" t="s">
        <v>236</v>
      </c>
    </row>
    <row r="83" spans="2:12" ht="12.75" customHeight="1" x14ac:dyDescent="0.3">
      <c r="E83" s="225" t="s">
        <v>237</v>
      </c>
      <c r="F83" s="144"/>
      <c r="G83" s="141" t="s">
        <v>238</v>
      </c>
    </row>
    <row r="84" spans="2:12" ht="12.75" customHeight="1" x14ac:dyDescent="0.3">
      <c r="E84" s="141" t="s">
        <v>239</v>
      </c>
      <c r="F84" s="144"/>
    </row>
    <row r="85" spans="2:12" ht="12.75" customHeight="1" x14ac:dyDescent="0.3">
      <c r="E85" s="141" t="s">
        <v>240</v>
      </c>
      <c r="F85" s="144"/>
      <c r="G85" s="226" t="e">
        <f>CONCATENATE(#REF!)</f>
        <v>#REF!</v>
      </c>
      <c r="H85" s="227" t="s">
        <v>126</v>
      </c>
      <c r="I85" s="227"/>
      <c r="J85" s="228"/>
      <c r="K85" s="228"/>
    </row>
    <row r="86" spans="2:12" ht="12.75" customHeight="1" x14ac:dyDescent="0.25">
      <c r="E86" s="188" t="s">
        <v>241</v>
      </c>
      <c r="F86" s="144"/>
      <c r="L86" s="207"/>
    </row>
    <row r="87" spans="2:12" ht="12.75" customHeight="1" x14ac:dyDescent="0.3">
      <c r="E87" s="188" t="s">
        <v>242</v>
      </c>
      <c r="F87" s="229"/>
      <c r="G87" s="183" t="e">
        <f>VLOOKUP($G85,$G$98:$K$106,6,FALSE)</f>
        <v>#REF!</v>
      </c>
      <c r="H87" s="184" t="s">
        <v>243</v>
      </c>
      <c r="I87" s="185"/>
      <c r="J87" s="230"/>
      <c r="K87" s="230"/>
    </row>
    <row r="88" spans="2:12" ht="12.75" customHeight="1" x14ac:dyDescent="0.25">
      <c r="G88" s="187"/>
      <c r="H88" s="188"/>
      <c r="I88" s="189"/>
    </row>
    <row r="89" spans="2:12" ht="12.75" customHeight="1" x14ac:dyDescent="0.3">
      <c r="G89" s="183" t="e">
        <f>VLOOKUP($G85,$G$98:$K$106,2,FALSE)</f>
        <v>#REF!</v>
      </c>
      <c r="H89" s="231" t="s">
        <v>244</v>
      </c>
      <c r="I89" s="231"/>
      <c r="J89" s="232"/>
      <c r="K89" s="232"/>
    </row>
    <row r="90" spans="2:12" ht="12.75" customHeight="1" x14ac:dyDescent="0.3">
      <c r="E90" s="224" t="s">
        <v>236</v>
      </c>
    </row>
    <row r="91" spans="2:12" ht="12.75" customHeight="1" x14ac:dyDescent="0.3">
      <c r="E91" s="233" t="s">
        <v>245</v>
      </c>
      <c r="G91" s="183" t="e">
        <f>VLOOKUP($G85,$G$98:$K$106,3,FALSE)</f>
        <v>#REF!</v>
      </c>
      <c r="H91" s="234" t="s">
        <v>246</v>
      </c>
      <c r="I91" s="234"/>
      <c r="J91" s="235"/>
      <c r="K91" s="235"/>
    </row>
    <row r="92" spans="2:12" ht="12.75" customHeight="1" x14ac:dyDescent="0.3">
      <c r="B92" s="141"/>
      <c r="C92" s="141"/>
      <c r="E92" s="150"/>
    </row>
    <row r="93" spans="2:12" ht="12.75" customHeight="1" x14ac:dyDescent="0.3">
      <c r="B93" s="141"/>
      <c r="C93" s="141"/>
      <c r="E93" s="236" t="s">
        <v>107</v>
      </c>
      <c r="G93" s="183" t="e">
        <f>VLOOKUP($G85,$G$98:$K$106,4,FALSE)</f>
        <v>#REF!</v>
      </c>
      <c r="H93" s="237" t="s">
        <v>247</v>
      </c>
      <c r="I93" s="237"/>
      <c r="J93" s="238"/>
      <c r="K93" s="238"/>
    </row>
    <row r="94" spans="2:12" ht="12.75" customHeight="1" x14ac:dyDescent="0.3">
      <c r="B94" s="224" t="s">
        <v>236</v>
      </c>
      <c r="E94" s="239" t="s">
        <v>248</v>
      </c>
    </row>
    <row r="95" spans="2:12" ht="12.75" customHeight="1" x14ac:dyDescent="0.3">
      <c r="B95" s="141" t="s">
        <v>238</v>
      </c>
      <c r="E95" s="176"/>
      <c r="G95" s="224" t="s">
        <v>236</v>
      </c>
    </row>
    <row r="96" spans="2:12" ht="12.75" customHeight="1" x14ac:dyDescent="0.3">
      <c r="B96" s="240" t="s">
        <v>5</v>
      </c>
      <c r="C96" s="241"/>
      <c r="E96" s="176" t="s">
        <v>249</v>
      </c>
      <c r="G96" s="242" t="s">
        <v>238</v>
      </c>
      <c r="H96" s="187"/>
      <c r="I96" s="243"/>
    </row>
    <row r="97" spans="2:11" ht="12.75" customHeight="1" x14ac:dyDescent="0.3">
      <c r="B97" s="244"/>
      <c r="C97" s="182"/>
      <c r="E97" s="176" t="s">
        <v>250</v>
      </c>
      <c r="G97" s="207" t="s">
        <v>150</v>
      </c>
      <c r="H97" s="207" t="s">
        <v>151</v>
      </c>
      <c r="I97" s="207" t="s">
        <v>152</v>
      </c>
      <c r="J97" s="207" t="s">
        <v>153</v>
      </c>
      <c r="K97" s="207" t="s">
        <v>154</v>
      </c>
    </row>
    <row r="98" spans="2:11" ht="12.75" customHeight="1" x14ac:dyDescent="0.3">
      <c r="B98" s="199" t="s">
        <v>107</v>
      </c>
      <c r="C98" s="194"/>
      <c r="E98" s="176" t="s">
        <v>251</v>
      </c>
      <c r="G98" s="141" t="s">
        <v>252</v>
      </c>
      <c r="H98" s="245" t="s">
        <v>168</v>
      </c>
      <c r="I98" s="141" t="s">
        <v>253</v>
      </c>
      <c r="J98" s="141" t="s">
        <v>170</v>
      </c>
      <c r="K98" s="217">
        <v>0.26700000000000002</v>
      </c>
    </row>
    <row r="99" spans="2:11" ht="12.75" customHeight="1" x14ac:dyDescent="0.3">
      <c r="B99" s="246" t="s">
        <v>254</v>
      </c>
      <c r="C99" s="182"/>
      <c r="E99" s="176" t="s">
        <v>255</v>
      </c>
      <c r="G99" s="141" t="s">
        <v>256</v>
      </c>
      <c r="H99" s="245" t="s">
        <v>168</v>
      </c>
      <c r="I99" s="141" t="s">
        <v>177</v>
      </c>
      <c r="J99" s="141" t="s">
        <v>170</v>
      </c>
      <c r="K99" s="217">
        <v>0.26700000000000002</v>
      </c>
    </row>
    <row r="100" spans="2:11" ht="12.75" customHeight="1" x14ac:dyDescent="0.3">
      <c r="B100" s="240"/>
      <c r="C100" s="241"/>
      <c r="E100" s="176" t="s">
        <v>257</v>
      </c>
      <c r="G100" s="141" t="s">
        <v>258</v>
      </c>
      <c r="H100" s="245" t="s">
        <v>168</v>
      </c>
      <c r="I100" s="141" t="s">
        <v>177</v>
      </c>
      <c r="J100" s="141" t="s">
        <v>170</v>
      </c>
      <c r="K100" s="217">
        <v>0.26700000000000002</v>
      </c>
    </row>
    <row r="101" spans="2:11" ht="12.75" customHeight="1" x14ac:dyDescent="0.3">
      <c r="B101" s="247" t="s">
        <v>252</v>
      </c>
      <c r="C101" s="168" t="s">
        <v>259</v>
      </c>
      <c r="E101" s="176" t="s">
        <v>260</v>
      </c>
      <c r="G101" s="141" t="s">
        <v>261</v>
      </c>
      <c r="H101" s="245" t="s">
        <v>168</v>
      </c>
      <c r="I101" s="141" t="s">
        <v>177</v>
      </c>
      <c r="J101" s="141" t="s">
        <v>170</v>
      </c>
      <c r="K101" s="217">
        <v>0.26700000000000002</v>
      </c>
    </row>
    <row r="102" spans="2:11" ht="12.75" customHeight="1" x14ac:dyDescent="0.3">
      <c r="B102" s="247" t="s">
        <v>256</v>
      </c>
      <c r="C102" s="168" t="s">
        <v>262</v>
      </c>
      <c r="E102" s="176" t="s">
        <v>263</v>
      </c>
      <c r="G102" s="141" t="s">
        <v>264</v>
      </c>
      <c r="H102" s="245" t="s">
        <v>168</v>
      </c>
      <c r="I102" s="141" t="s">
        <v>177</v>
      </c>
      <c r="J102" s="141" t="s">
        <v>170</v>
      </c>
      <c r="K102" s="217">
        <v>0.26700000000000002</v>
      </c>
    </row>
    <row r="103" spans="2:11" ht="12.75" customHeight="1" x14ac:dyDescent="0.3">
      <c r="B103" s="247" t="s">
        <v>258</v>
      </c>
      <c r="C103" s="168" t="s">
        <v>265</v>
      </c>
      <c r="E103" s="176" t="s">
        <v>266</v>
      </c>
      <c r="G103" s="141" t="s">
        <v>267</v>
      </c>
      <c r="H103" s="245" t="s">
        <v>168</v>
      </c>
      <c r="I103" s="141" t="s">
        <v>177</v>
      </c>
      <c r="J103" s="141" t="s">
        <v>170</v>
      </c>
      <c r="K103" s="217">
        <v>0.26700000000000002</v>
      </c>
    </row>
    <row r="104" spans="2:11" ht="12.75" customHeight="1" x14ac:dyDescent="0.3">
      <c r="B104" s="247" t="s">
        <v>261</v>
      </c>
      <c r="C104" s="168" t="s">
        <v>268</v>
      </c>
      <c r="E104" s="190"/>
      <c r="G104" s="141" t="s">
        <v>269</v>
      </c>
      <c r="H104" s="245" t="s">
        <v>168</v>
      </c>
      <c r="I104" s="141" t="s">
        <v>177</v>
      </c>
      <c r="J104" s="141" t="s">
        <v>170</v>
      </c>
      <c r="K104" s="217">
        <v>0.26700000000000002</v>
      </c>
    </row>
    <row r="105" spans="2:11" ht="12.75" customHeight="1" x14ac:dyDescent="0.3">
      <c r="B105" s="247" t="s">
        <v>264</v>
      </c>
      <c r="C105" s="168" t="s">
        <v>270</v>
      </c>
      <c r="G105" s="141" t="s">
        <v>271</v>
      </c>
      <c r="H105" s="245" t="s">
        <v>168</v>
      </c>
      <c r="I105" s="141" t="s">
        <v>177</v>
      </c>
      <c r="J105" s="141" t="s">
        <v>170</v>
      </c>
      <c r="K105" s="217">
        <v>0.26700000000000002</v>
      </c>
    </row>
    <row r="106" spans="2:11" ht="12.75" customHeight="1" x14ac:dyDescent="0.3">
      <c r="B106" s="247" t="s">
        <v>267</v>
      </c>
      <c r="C106" s="168" t="s">
        <v>272</v>
      </c>
      <c r="G106" s="141" t="s">
        <v>273</v>
      </c>
      <c r="H106" s="245" t="s">
        <v>168</v>
      </c>
      <c r="I106" s="141" t="s">
        <v>177</v>
      </c>
      <c r="J106" s="141" t="s">
        <v>170</v>
      </c>
      <c r="K106" s="217">
        <v>0.26700000000000002</v>
      </c>
    </row>
    <row r="107" spans="2:11" ht="12.75" customHeight="1" x14ac:dyDescent="0.3">
      <c r="B107" s="247" t="s">
        <v>269</v>
      </c>
      <c r="C107" s="168" t="s">
        <v>274</v>
      </c>
    </row>
    <row r="108" spans="2:11" ht="12.75" customHeight="1" x14ac:dyDescent="0.3">
      <c r="B108" s="247" t="s">
        <v>271</v>
      </c>
      <c r="C108" s="168" t="s">
        <v>275</v>
      </c>
    </row>
    <row r="109" spans="2:11" ht="12.75" customHeight="1" x14ac:dyDescent="0.3">
      <c r="B109" s="247" t="s">
        <v>273</v>
      </c>
      <c r="C109" s="168" t="s">
        <v>276</v>
      </c>
    </row>
    <row r="110" spans="2:11" ht="12.75" customHeight="1" x14ac:dyDescent="0.3">
      <c r="B110" s="248"/>
      <c r="C110" s="249"/>
    </row>
    <row r="111" spans="2:11" ht="12.75" customHeight="1" x14ac:dyDescent="0.3">
      <c r="B111" s="141"/>
      <c r="C111" s="141"/>
    </row>
    <row r="112" spans="2:11" ht="12.75" customHeight="1" x14ac:dyDescent="0.25"/>
    <row r="113" spans="2:2" ht="12.75" customHeight="1" x14ac:dyDescent="0.25"/>
    <row r="114" spans="2:2" ht="12.75" customHeight="1" x14ac:dyDescent="0.25"/>
    <row r="115" spans="2:2" ht="12.75" customHeight="1" x14ac:dyDescent="0.25"/>
    <row r="116" spans="2:2" ht="12.75" customHeight="1" x14ac:dyDescent="0.25"/>
    <row r="117" spans="2:2" ht="12.75" customHeight="1" x14ac:dyDescent="0.25"/>
    <row r="118" spans="2:2" ht="12.75" customHeight="1" x14ac:dyDescent="0.25"/>
    <row r="119" spans="2:2" ht="12.75" customHeight="1" x14ac:dyDescent="0.25"/>
    <row r="120" spans="2:2" ht="12.75" customHeight="1" x14ac:dyDescent="0.25">
      <c r="B120" s="187"/>
    </row>
    <row r="121" spans="2:2" ht="12.75" customHeight="1" x14ac:dyDescent="0.25"/>
    <row r="122" spans="2:2" ht="12.75" customHeight="1" x14ac:dyDescent="0.25"/>
    <row r="123" spans="2:2" ht="12.75" customHeight="1" x14ac:dyDescent="0.25"/>
    <row r="124" spans="2:2" ht="12.75" customHeight="1" x14ac:dyDescent="0.25"/>
    <row r="125" spans="2:2" ht="12.75" customHeight="1" x14ac:dyDescent="0.25"/>
    <row r="126" spans="2:2" ht="12.75" customHeight="1" x14ac:dyDescent="0.25"/>
    <row r="127" spans="2:2" ht="12.75" customHeight="1" x14ac:dyDescent="0.25"/>
    <row r="128" spans="2:2" ht="12.75" customHeight="1" x14ac:dyDescent="0.25"/>
    <row r="129" spans="3:8" ht="12.75" customHeight="1" x14ac:dyDescent="0.25"/>
    <row r="130" spans="3:8" ht="12.75" customHeight="1" x14ac:dyDescent="0.25"/>
    <row r="131" spans="3:8" ht="12.75" customHeight="1" x14ac:dyDescent="0.3">
      <c r="G131" s="141"/>
      <c r="H131" s="141"/>
    </row>
    <row r="132" spans="3:8" ht="12.75" customHeight="1" x14ac:dyDescent="0.3">
      <c r="C132" s="187"/>
      <c r="F132" s="141"/>
      <c r="G132" s="141"/>
      <c r="H132" s="141"/>
    </row>
    <row r="133" spans="3:8" ht="12.75" customHeight="1" x14ac:dyDescent="0.3">
      <c r="C133" s="187"/>
      <c r="G133" s="141"/>
      <c r="H133" s="141"/>
    </row>
    <row r="134" spans="3:8" ht="12.75" customHeight="1" x14ac:dyDescent="0.3">
      <c r="C134" s="187"/>
      <c r="G134" s="141"/>
      <c r="H134" s="141"/>
    </row>
    <row r="135" spans="3:8" ht="12.75" customHeight="1" x14ac:dyDescent="0.3">
      <c r="C135" s="187"/>
      <c r="G135" s="141"/>
      <c r="H135" s="141"/>
    </row>
    <row r="136" spans="3:8" ht="12.75" customHeight="1" x14ac:dyDescent="0.3">
      <c r="G136" s="141"/>
      <c r="H136" s="141"/>
    </row>
    <row r="137" spans="3:8" ht="12.75" customHeight="1" x14ac:dyDescent="0.3">
      <c r="G137" s="141"/>
      <c r="H137" s="141"/>
    </row>
    <row r="138" spans="3:8" ht="12.75" customHeight="1" x14ac:dyDescent="0.3">
      <c r="G138" s="141"/>
      <c r="H138" s="141"/>
    </row>
    <row r="139" spans="3:8" ht="12.75" customHeight="1" x14ac:dyDescent="0.3">
      <c r="G139" s="141"/>
      <c r="H139" s="141"/>
    </row>
    <row r="140" spans="3:8" ht="12.75" customHeight="1" x14ac:dyDescent="0.3">
      <c r="G140" s="141"/>
      <c r="H140" s="141"/>
    </row>
    <row r="141" spans="3:8" ht="12.75" customHeight="1" x14ac:dyDescent="0.3">
      <c r="G141" s="141"/>
      <c r="H141" s="141"/>
    </row>
    <row r="142" spans="3:8" ht="12.75" customHeight="1" x14ac:dyDescent="0.3">
      <c r="G142" s="141"/>
      <c r="H142" s="141"/>
    </row>
    <row r="143" spans="3:8" ht="12.75" customHeight="1" x14ac:dyDescent="0.3">
      <c r="G143" s="141"/>
      <c r="H143" s="141"/>
    </row>
    <row r="144" spans="3:8" ht="12.75" customHeight="1" x14ac:dyDescent="0.3">
      <c r="G144" s="141"/>
      <c r="H144" s="141"/>
    </row>
    <row r="145" spans="3:8" ht="12.75" customHeight="1" x14ac:dyDescent="0.3">
      <c r="G145" s="141"/>
      <c r="H145" s="141"/>
    </row>
    <row r="146" spans="3:8" ht="12.75" customHeight="1" x14ac:dyDescent="0.3">
      <c r="G146" s="141"/>
      <c r="H146" s="141"/>
    </row>
    <row r="147" spans="3:8" ht="12.75" customHeight="1" x14ac:dyDescent="0.3">
      <c r="G147" s="141"/>
      <c r="H147" s="141"/>
    </row>
    <row r="148" spans="3:8" ht="12.75" customHeight="1" x14ac:dyDescent="0.3">
      <c r="G148" s="141"/>
      <c r="H148" s="141"/>
    </row>
    <row r="149" spans="3:8" ht="12.75" customHeight="1" x14ac:dyDescent="0.3">
      <c r="G149" s="141"/>
      <c r="H149" s="141"/>
    </row>
    <row r="150" spans="3:8" ht="12.75" customHeight="1" x14ac:dyDescent="0.3">
      <c r="C150" s="141"/>
      <c r="G150" s="141"/>
      <c r="H150" s="141"/>
    </row>
    <row r="151" spans="3:8" ht="12.75" customHeight="1" x14ac:dyDescent="0.3">
      <c r="C151" s="141"/>
      <c r="G151" s="141"/>
      <c r="H151" s="141"/>
    </row>
    <row r="152" spans="3:8" ht="12.75" customHeight="1" x14ac:dyDescent="0.3">
      <c r="C152" s="141"/>
      <c r="G152" s="141"/>
      <c r="H152" s="141"/>
    </row>
    <row r="153" spans="3:8" ht="12.75" customHeight="1" x14ac:dyDescent="0.3">
      <c r="C153" s="141"/>
      <c r="G153" s="141"/>
      <c r="H153" s="141"/>
    </row>
    <row r="154" spans="3:8" ht="12.75" customHeight="1" x14ac:dyDescent="0.3">
      <c r="C154" s="141"/>
      <c r="G154" s="141"/>
      <c r="H154" s="141"/>
    </row>
    <row r="155" spans="3:8" ht="12.75" customHeight="1" x14ac:dyDescent="0.3">
      <c r="C155" s="141"/>
      <c r="G155" s="141"/>
      <c r="H155" s="141"/>
    </row>
    <row r="156" spans="3:8" ht="12.75" customHeight="1" x14ac:dyDescent="0.3">
      <c r="C156" s="141"/>
      <c r="G156" s="149"/>
      <c r="H156" s="141"/>
    </row>
    <row r="157" spans="3:8" ht="12.75" customHeight="1" x14ac:dyDescent="0.3">
      <c r="C157" s="141"/>
      <c r="H157" s="141"/>
    </row>
    <row r="158" spans="3:8" ht="12.75" customHeight="1" x14ac:dyDescent="0.3">
      <c r="C158" s="141"/>
      <c r="H158" s="141"/>
    </row>
    <row r="159" spans="3:8" ht="12.75" customHeight="1" x14ac:dyDescent="0.3">
      <c r="C159" s="141"/>
      <c r="H159" s="141"/>
    </row>
    <row r="160" spans="3:8" ht="12.75" customHeight="1" x14ac:dyDescent="0.3">
      <c r="C160" s="141"/>
      <c r="H160" s="141"/>
    </row>
    <row r="161" spans="3:8" ht="12.75" customHeight="1" x14ac:dyDescent="0.3">
      <c r="C161" s="141"/>
      <c r="H161" s="141"/>
    </row>
    <row r="162" spans="3:8" ht="12.75" customHeight="1" x14ac:dyDescent="0.3">
      <c r="C162" s="141"/>
      <c r="H162" s="141"/>
    </row>
    <row r="163" spans="3:8" ht="12.75" customHeight="1" x14ac:dyDescent="0.3">
      <c r="C163" s="141"/>
      <c r="G163" s="141"/>
      <c r="H163" s="141"/>
    </row>
    <row r="164" spans="3:8" ht="12.75" customHeight="1" x14ac:dyDescent="0.3">
      <c r="C164" s="141"/>
      <c r="H164" s="141"/>
    </row>
    <row r="165" spans="3:8" ht="12.75" customHeight="1" x14ac:dyDescent="0.25"/>
    <row r="166" spans="3:8" ht="12.75" customHeight="1" x14ac:dyDescent="0.25"/>
    <row r="167" spans="3:8" ht="12.75" customHeight="1" x14ac:dyDescent="0.25"/>
    <row r="168" spans="3:8" ht="12.75" customHeight="1" x14ac:dyDescent="0.25"/>
    <row r="169" spans="3:8" ht="12.75" customHeight="1" x14ac:dyDescent="0.25"/>
    <row r="170" spans="3:8" ht="12.75" customHeight="1" x14ac:dyDescent="0.25"/>
    <row r="171" spans="3:8" ht="12.75" customHeight="1" x14ac:dyDescent="0.25"/>
    <row r="172" spans="3:8" ht="12.75" customHeight="1" x14ac:dyDescent="0.25"/>
    <row r="173" spans="3:8" ht="12.75" customHeight="1" x14ac:dyDescent="0.25"/>
    <row r="174" spans="3:8" ht="12.75" customHeight="1" x14ac:dyDescent="0.25"/>
    <row r="175" spans="3:8" ht="12.75" customHeight="1" x14ac:dyDescent="0.25"/>
    <row r="176" spans="3:8" ht="12.75" customHeight="1" x14ac:dyDescent="0.25"/>
    <row r="177" spans="6:10" ht="12.75" customHeight="1" x14ac:dyDescent="0.25"/>
    <row r="178" spans="6:10" ht="12.75" customHeight="1" x14ac:dyDescent="0.25"/>
    <row r="179" spans="6:10" ht="12.75" customHeight="1" x14ac:dyDescent="0.25"/>
    <row r="180" spans="6:10" ht="12.75" customHeight="1" x14ac:dyDescent="0.25"/>
    <row r="181" spans="6:10" ht="12.75" customHeight="1" x14ac:dyDescent="0.25"/>
    <row r="182" spans="6:10" ht="12.75" customHeight="1" x14ac:dyDescent="0.25"/>
    <row r="183" spans="6:10" ht="12.75" customHeight="1" x14ac:dyDescent="0.25"/>
    <row r="184" spans="6:10" ht="12.75" customHeight="1" x14ac:dyDescent="0.25"/>
    <row r="185" spans="6:10" ht="12.75" customHeight="1" x14ac:dyDescent="0.25"/>
    <row r="186" spans="6:10" ht="12.75" customHeight="1" x14ac:dyDescent="0.25"/>
    <row r="187" spans="6:10" ht="12.75" customHeight="1" x14ac:dyDescent="0.25"/>
    <row r="188" spans="6:10" ht="12.75" customHeight="1" x14ac:dyDescent="0.25"/>
    <row r="189" spans="6:10" ht="12.75" customHeight="1" x14ac:dyDescent="0.3">
      <c r="F189" s="250"/>
    </row>
    <row r="190" spans="6:10" ht="12.75" customHeight="1" x14ac:dyDescent="0.3">
      <c r="F190" s="141"/>
      <c r="G190" s="141"/>
      <c r="H190" s="141"/>
      <c r="I190" s="141"/>
      <c r="J190" s="251"/>
    </row>
    <row r="191" spans="6:10" ht="12.75" customHeight="1" x14ac:dyDescent="0.3">
      <c r="F191" s="141"/>
      <c r="G191" s="141"/>
      <c r="H191" s="141"/>
      <c r="I191" s="141"/>
      <c r="J191" s="251"/>
    </row>
    <row r="192" spans="6:10" ht="12.75" customHeight="1" x14ac:dyDescent="0.3">
      <c r="F192" s="141"/>
      <c r="G192" s="141"/>
      <c r="H192" s="141"/>
      <c r="I192" s="141"/>
      <c r="J192" s="251"/>
    </row>
    <row r="193" spans="6:10" ht="12.75" customHeight="1" x14ac:dyDescent="0.3">
      <c r="F193" s="141"/>
      <c r="G193" s="141"/>
      <c r="H193" s="141"/>
      <c r="I193" s="141"/>
      <c r="J193" s="208"/>
    </row>
    <row r="194" spans="6:10" ht="12.75" customHeight="1" x14ac:dyDescent="0.3">
      <c r="F194" s="141"/>
      <c r="G194" s="141"/>
      <c r="H194" s="141"/>
      <c r="I194" s="141"/>
      <c r="J194" s="208"/>
    </row>
    <row r="195" spans="6:10" ht="12.75" customHeight="1" x14ac:dyDescent="0.3">
      <c r="F195" s="141"/>
      <c r="G195" s="141"/>
      <c r="H195" s="141"/>
      <c r="I195" s="141"/>
      <c r="J195" s="251"/>
    </row>
    <row r="196" spans="6:10" ht="12.75" customHeight="1" x14ac:dyDescent="0.3">
      <c r="F196" s="141"/>
      <c r="G196" s="141"/>
      <c r="H196" s="141"/>
      <c r="I196" s="141"/>
      <c r="J196" s="208"/>
    </row>
    <row r="197" spans="6:10" ht="12.75" customHeight="1" x14ac:dyDescent="0.3">
      <c r="F197" s="141"/>
      <c r="G197" s="141"/>
      <c r="H197" s="141"/>
      <c r="I197" s="141"/>
      <c r="J197" s="251"/>
    </row>
    <row r="198" spans="6:10" ht="12.75" customHeight="1" x14ac:dyDescent="0.3">
      <c r="F198" s="141"/>
      <c r="G198" s="141"/>
      <c r="H198" s="141"/>
      <c r="I198" s="141"/>
      <c r="J198" s="208"/>
    </row>
    <row r="199" spans="6:10" ht="12.75" customHeight="1" x14ac:dyDescent="0.3">
      <c r="F199" s="141"/>
      <c r="G199" s="141"/>
      <c r="H199" s="141"/>
      <c r="I199" s="141"/>
      <c r="J199" s="251"/>
    </row>
    <row r="200" spans="6:10" ht="12.75" customHeight="1" x14ac:dyDescent="0.3">
      <c r="F200" s="141"/>
      <c r="G200" s="141"/>
      <c r="H200" s="141"/>
      <c r="I200" s="141"/>
      <c r="J200" s="208"/>
    </row>
    <row r="201" spans="6:10" ht="12.75" customHeight="1" x14ac:dyDescent="0.3">
      <c r="F201" s="141"/>
      <c r="G201" s="141"/>
      <c r="H201" s="141"/>
      <c r="I201" s="141"/>
      <c r="J201" s="251"/>
    </row>
    <row r="202" spans="6:10" ht="12.75" customHeight="1" x14ac:dyDescent="0.3">
      <c r="F202" s="141"/>
      <c r="G202" s="141"/>
      <c r="H202" s="141"/>
      <c r="I202" s="141"/>
      <c r="J202" s="251"/>
    </row>
    <row r="203" spans="6:10" ht="12.75" customHeight="1" x14ac:dyDescent="0.3">
      <c r="F203" s="141"/>
      <c r="G203" s="141"/>
      <c r="H203" s="141"/>
      <c r="I203" s="141"/>
      <c r="J203" s="208"/>
    </row>
    <row r="204" spans="6:10" ht="12.75" customHeight="1" x14ac:dyDescent="0.3">
      <c r="F204" s="141"/>
      <c r="G204" s="141"/>
      <c r="H204" s="141"/>
      <c r="I204" s="141"/>
      <c r="J204" s="251"/>
    </row>
    <row r="205" spans="6:10" ht="12.75" customHeight="1" x14ac:dyDescent="0.3">
      <c r="F205" s="141"/>
      <c r="G205" s="141"/>
      <c r="H205" s="141"/>
      <c r="I205" s="141"/>
      <c r="J205" s="208"/>
    </row>
    <row r="206" spans="6:10" ht="12.75" customHeight="1" x14ac:dyDescent="0.3">
      <c r="F206" s="141"/>
      <c r="G206" s="141"/>
      <c r="H206" s="141"/>
      <c r="I206" s="141"/>
      <c r="J206" s="251"/>
    </row>
    <row r="207" spans="6:10" ht="12.75" customHeight="1" x14ac:dyDescent="0.3">
      <c r="F207" s="141"/>
      <c r="G207" s="141"/>
      <c r="H207" s="141"/>
      <c r="I207" s="141"/>
      <c r="J207" s="208"/>
    </row>
    <row r="208" spans="6:10" ht="12.75" customHeight="1" x14ac:dyDescent="0.3">
      <c r="F208" s="141"/>
      <c r="G208" s="141"/>
      <c r="H208" s="141"/>
      <c r="I208" s="141"/>
      <c r="J208" s="251"/>
    </row>
    <row r="209" spans="6:10" ht="12.75" customHeight="1" x14ac:dyDescent="0.3">
      <c r="F209" s="141"/>
      <c r="G209" s="141"/>
      <c r="H209" s="141"/>
      <c r="I209" s="141"/>
      <c r="J209" s="208"/>
    </row>
    <row r="210" spans="6:10" ht="12.75" customHeight="1" x14ac:dyDescent="0.25"/>
    <row r="211" spans="6:10" ht="12.75" customHeight="1" x14ac:dyDescent="0.25"/>
    <row r="212" spans="6:10" ht="12.75" customHeight="1" x14ac:dyDescent="0.25"/>
    <row r="213" spans="6:10" ht="12.75" customHeight="1" x14ac:dyDescent="0.25"/>
    <row r="214" spans="6:10" ht="12.75" customHeight="1" x14ac:dyDescent="0.25"/>
    <row r="215" spans="6:10" ht="12.75" customHeight="1" x14ac:dyDescent="0.25"/>
    <row r="216" spans="6:10" ht="12.75" customHeight="1" x14ac:dyDescent="0.25"/>
    <row r="217" spans="6:10" ht="12.75" customHeight="1" x14ac:dyDescent="0.25"/>
    <row r="218" spans="6:10" ht="12.75" customHeight="1" x14ac:dyDescent="0.3">
      <c r="G218" s="220" t="s">
        <v>168</v>
      </c>
      <c r="H218" s="220" t="s">
        <v>277</v>
      </c>
      <c r="I218" s="220" t="s">
        <v>278</v>
      </c>
      <c r="J218" s="220" t="s">
        <v>279</v>
      </c>
    </row>
    <row r="219" spans="6:10" ht="12.75" customHeight="1" x14ac:dyDescent="0.3">
      <c r="G219" s="220" t="s">
        <v>161</v>
      </c>
      <c r="H219" s="220" t="s">
        <v>163</v>
      </c>
      <c r="I219" s="220" t="s">
        <v>162</v>
      </c>
      <c r="J219" s="220" t="s">
        <v>280</v>
      </c>
    </row>
    <row r="220" spans="6:10" ht="12.75" customHeight="1" x14ac:dyDescent="0.3">
      <c r="G220" s="220" t="s">
        <v>185</v>
      </c>
      <c r="H220" s="220" t="s">
        <v>281</v>
      </c>
      <c r="I220" s="220" t="s">
        <v>186</v>
      </c>
      <c r="J220" s="220" t="s">
        <v>280</v>
      </c>
    </row>
    <row r="221" spans="6:10" ht="12.75" customHeight="1" x14ac:dyDescent="0.3">
      <c r="G221" s="220" t="s">
        <v>168</v>
      </c>
      <c r="H221" s="220" t="s">
        <v>277</v>
      </c>
      <c r="I221" s="220" t="s">
        <v>177</v>
      </c>
      <c r="J221" s="220" t="s">
        <v>282</v>
      </c>
    </row>
    <row r="222" spans="6:10" ht="12.75" customHeight="1" x14ac:dyDescent="0.3">
      <c r="G222" s="220" t="s">
        <v>168</v>
      </c>
      <c r="H222" s="220" t="s">
        <v>277</v>
      </c>
      <c r="I222" s="220" t="s">
        <v>169</v>
      </c>
      <c r="J222" s="220" t="s">
        <v>282</v>
      </c>
    </row>
    <row r="223" spans="6:10" ht="12.75" customHeight="1" x14ac:dyDescent="0.25"/>
    <row r="224" spans="6:10" ht="12.75" customHeight="1" x14ac:dyDescent="0.25"/>
    <row r="225" spans="7:10" ht="12.75" customHeight="1" x14ac:dyDescent="0.3">
      <c r="G225" s="220" t="s">
        <v>168</v>
      </c>
      <c r="H225" s="220" t="s">
        <v>277</v>
      </c>
      <c r="I225" s="220" t="s">
        <v>283</v>
      </c>
      <c r="J225" s="220" t="s">
        <v>279</v>
      </c>
    </row>
    <row r="226" spans="7:10" ht="12.75" customHeight="1" x14ac:dyDescent="0.25"/>
    <row r="227" spans="7:10" ht="12.75" customHeight="1" x14ac:dyDescent="0.3">
      <c r="G227" s="220" t="s">
        <v>168</v>
      </c>
      <c r="H227" s="220" t="s">
        <v>277</v>
      </c>
      <c r="I227" s="220" t="s">
        <v>174</v>
      </c>
      <c r="J227" s="220" t="s">
        <v>282</v>
      </c>
    </row>
    <row r="228" spans="7:10" ht="12.75" customHeight="1" x14ac:dyDescent="0.3">
      <c r="G228" s="220" t="s">
        <v>168</v>
      </c>
      <c r="H228" s="220" t="s">
        <v>277</v>
      </c>
      <c r="I228" s="220" t="s">
        <v>284</v>
      </c>
      <c r="J228" s="220" t="s">
        <v>282</v>
      </c>
    </row>
    <row r="229" spans="7:10" ht="12.75" customHeight="1" x14ac:dyDescent="0.25"/>
    <row r="230" spans="7:10" ht="12.75" customHeight="1" x14ac:dyDescent="0.25"/>
    <row r="231" spans="7:10" ht="12.75" customHeight="1" x14ac:dyDescent="0.25"/>
    <row r="232" spans="7:10" ht="12.75" customHeight="1" x14ac:dyDescent="0.25"/>
    <row r="233" spans="7:10" ht="12.75" customHeight="1" x14ac:dyDescent="0.25"/>
    <row r="234" spans="7:10" ht="12.75" customHeight="1" x14ac:dyDescent="0.25"/>
    <row r="235" spans="7:10" ht="12.75" customHeight="1" x14ac:dyDescent="0.25"/>
    <row r="236" spans="7:10" ht="12.75" customHeight="1" x14ac:dyDescent="0.25"/>
    <row r="237" spans="7:10" ht="12.75" customHeight="1" x14ac:dyDescent="0.25"/>
    <row r="238" spans="7:10" ht="12.75" customHeight="1" x14ac:dyDescent="0.25"/>
    <row r="239" spans="7:10" ht="12.75" customHeight="1" x14ac:dyDescent="0.25"/>
    <row r="240" spans="7:1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">
    <mergeCell ref="B3:C3"/>
    <mergeCell ref="B4:C5"/>
  </mergeCells>
  <printOptions gridLines="1"/>
  <pageMargins left="0.2" right="0.2" top="0.25" bottom="0.25" header="0" footer="0"/>
  <pageSetup paperSize="3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defaultColWidth="14.453125" defaultRowHeight="15" customHeight="1" x14ac:dyDescent="0.25"/>
  <cols>
    <col min="1" max="1" width="3.453125" customWidth="1"/>
    <col min="2" max="2" width="32.453125" customWidth="1"/>
    <col min="3" max="3" width="3.08984375" customWidth="1"/>
    <col min="4" max="4" width="19.54296875" customWidth="1"/>
    <col min="5" max="5" width="22.453125" customWidth="1"/>
    <col min="6" max="26" width="9.08984375" customWidth="1"/>
  </cols>
  <sheetData>
    <row r="1" spans="1:26" ht="23.25" customHeight="1" x14ac:dyDescent="0.25">
      <c r="A1" s="1"/>
      <c r="B1" s="252" t="s">
        <v>285</v>
      </c>
      <c r="C1" s="1"/>
      <c r="D1" s="253"/>
      <c r="E1" s="253"/>
      <c r="F1" s="1"/>
      <c r="G1" s="142" t="s">
        <v>104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314" t="s">
        <v>286</v>
      </c>
      <c r="C2" s="270"/>
      <c r="D2" s="271"/>
      <c r="E2" s="254"/>
      <c r="F2" s="254"/>
      <c r="G2" s="254"/>
      <c r="H2" s="254"/>
      <c r="I2" s="254"/>
      <c r="J2" s="254"/>
      <c r="K2" s="254"/>
      <c r="L2" s="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.5" customHeight="1" x14ac:dyDescent="0.25">
      <c r="A3" s="1"/>
      <c r="B3" s="255"/>
      <c r="C3" s="255"/>
      <c r="D3" s="256"/>
      <c r="E3" s="257"/>
      <c r="F3" s="258"/>
      <c r="G3" s="258"/>
      <c r="H3" s="258"/>
      <c r="I3" s="259"/>
      <c r="J3" s="260"/>
      <c r="K3" s="36"/>
      <c r="L3" s="3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5">
      <c r="A4" s="1"/>
      <c r="B4" s="261" t="s">
        <v>287</v>
      </c>
      <c r="C4" s="262"/>
      <c r="D4" s="262"/>
      <c r="E4" s="254"/>
      <c r="F4" s="254"/>
      <c r="G4" s="254"/>
      <c r="H4" s="254"/>
      <c r="I4" s="254"/>
      <c r="J4" s="254"/>
      <c r="K4" s="254"/>
      <c r="L4" s="3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263"/>
      <c r="B5" s="264" t="s">
        <v>83</v>
      </c>
      <c r="C5" s="265" t="s">
        <v>288</v>
      </c>
      <c r="D5" s="264" t="s">
        <v>84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</row>
    <row r="6" spans="1:26" ht="24.75" customHeight="1" x14ac:dyDescent="0.25">
      <c r="A6" s="263"/>
      <c r="B6" s="264" t="s">
        <v>289</v>
      </c>
      <c r="C6" s="265" t="s">
        <v>288</v>
      </c>
      <c r="D6" s="264" t="e">
        <f>TF!$G$19</f>
        <v>#N/A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6" ht="24.75" customHeight="1" x14ac:dyDescent="0.25">
      <c r="A7" s="263"/>
      <c r="B7" s="264" t="s">
        <v>290</v>
      </c>
      <c r="C7" s="265" t="s">
        <v>288</v>
      </c>
      <c r="D7" s="264">
        <f>IF('PMF Form'!$I$15="",'PMF Form'!$I$13,'PMF Form'!$I$15)</f>
        <v>0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</row>
    <row r="8" spans="1:26" ht="24.75" customHeight="1" x14ac:dyDescent="0.25">
      <c r="A8" s="263"/>
      <c r="B8" s="264" t="s">
        <v>87</v>
      </c>
      <c r="C8" s="265" t="s">
        <v>288</v>
      </c>
      <c r="D8" s="264" t="e">
        <f>CONCATENATE(TF!$G$17," - ",TF!G15)</f>
        <v>#N/A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</row>
    <row r="9" spans="1:26" ht="24.75" customHeight="1" x14ac:dyDescent="0.25">
      <c r="A9" s="263"/>
      <c r="B9" s="264" t="s">
        <v>88</v>
      </c>
      <c r="C9" s="265" t="s">
        <v>288</v>
      </c>
      <c r="D9" s="264" t="s">
        <v>291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</row>
    <row r="10" spans="1:26" ht="24.75" customHeight="1" x14ac:dyDescent="0.25">
      <c r="A10" s="263"/>
      <c r="B10" s="264" t="s">
        <v>292</v>
      </c>
      <c r="C10" s="265" t="s">
        <v>288</v>
      </c>
      <c r="D10" s="264">
        <f>IF('PMF Form'!$J$25="",2015,'PMF Form'!J25)</f>
        <v>2023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</row>
    <row r="11" spans="1:26" ht="24.75" customHeight="1" x14ac:dyDescent="0.25">
      <c r="A11" s="263"/>
      <c r="B11" s="264" t="s">
        <v>293</v>
      </c>
      <c r="C11" s="265" t="s">
        <v>288</v>
      </c>
      <c r="D11" s="264" t="s">
        <v>294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</row>
    <row r="12" spans="1:26" ht="24.75" customHeight="1" x14ac:dyDescent="0.25">
      <c r="A12" s="263"/>
      <c r="B12" s="264" t="s">
        <v>90</v>
      </c>
      <c r="C12" s="265" t="s">
        <v>288</v>
      </c>
      <c r="D12" s="264" t="s">
        <v>91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</row>
    <row r="13" spans="1:26" ht="24.75" customHeight="1" x14ac:dyDescent="0.25">
      <c r="A13" s="263"/>
      <c r="B13" s="264" t="s">
        <v>295</v>
      </c>
      <c r="C13" s="265" t="s">
        <v>288</v>
      </c>
      <c r="D13" s="264">
        <v>0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</row>
    <row r="14" spans="1:26" ht="24.75" customHeight="1" x14ac:dyDescent="0.25">
      <c r="A14" s="263"/>
      <c r="B14" s="264" t="s">
        <v>92</v>
      </c>
      <c r="C14" s="265" t="s">
        <v>288</v>
      </c>
      <c r="D14" s="264" t="s">
        <v>93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</row>
    <row r="15" spans="1:26" ht="24.75" customHeight="1" x14ac:dyDescent="0.25">
      <c r="A15" s="263"/>
      <c r="B15" s="261" t="s">
        <v>296</v>
      </c>
      <c r="C15" s="265"/>
      <c r="D15" s="264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</row>
    <row r="16" spans="1:26" ht="24.75" customHeight="1" x14ac:dyDescent="0.25">
      <c r="A16" s="263"/>
      <c r="B16" s="264" t="s">
        <v>297</v>
      </c>
      <c r="C16" s="265" t="s">
        <v>288</v>
      </c>
      <c r="D16" s="266" t="s">
        <v>298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</row>
    <row r="17" spans="1:26" ht="24.75" customHeight="1" x14ac:dyDescent="0.25">
      <c r="A17" s="263"/>
      <c r="B17" s="264" t="s">
        <v>299</v>
      </c>
      <c r="C17" s="265" t="s">
        <v>288</v>
      </c>
      <c r="D17" s="266" t="s">
        <v>300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</row>
    <row r="18" spans="1:26" ht="24.75" customHeight="1" x14ac:dyDescent="0.25">
      <c r="A18" s="263"/>
      <c r="B18" s="264" t="s">
        <v>301</v>
      </c>
      <c r="C18" s="265" t="s">
        <v>288</v>
      </c>
      <c r="D18" s="266" t="s">
        <v>302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</row>
    <row r="19" spans="1:26" ht="24.75" customHeight="1" x14ac:dyDescent="0.25">
      <c r="A19" s="263"/>
      <c r="B19" s="264" t="s">
        <v>94</v>
      </c>
      <c r="C19" s="265" t="s">
        <v>288</v>
      </c>
      <c r="D19" s="266" t="s">
        <v>95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</row>
    <row r="20" spans="1:26" ht="24.75" customHeight="1" x14ac:dyDescent="0.25">
      <c r="A20" s="263"/>
      <c r="B20" s="264" t="s">
        <v>33</v>
      </c>
      <c r="C20" s="265" t="s">
        <v>288</v>
      </c>
      <c r="D20" s="264" t="str">
        <f>IF('PMF Form'!$F$25="","Call for Org Number",'PMF Form'!$F$25)</f>
        <v>Call for Org Number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</row>
    <row r="21" spans="1:26" ht="24.75" customHeight="1" x14ac:dyDescent="0.25">
      <c r="A21" s="263"/>
      <c r="B21" s="264" t="s">
        <v>303</v>
      </c>
      <c r="C21" s="265" t="s">
        <v>288</v>
      </c>
      <c r="D21" s="264">
        <v>12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</row>
    <row r="22" spans="1:26" ht="24.75" customHeight="1" x14ac:dyDescent="0.25">
      <c r="A22" s="263"/>
      <c r="B22" s="264" t="s">
        <v>304</v>
      </c>
      <c r="C22" s="265" t="s">
        <v>288</v>
      </c>
      <c r="D22" s="267">
        <v>1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</row>
    <row r="23" spans="1:26" ht="24.75" customHeight="1" x14ac:dyDescent="0.25">
      <c r="A23" s="263"/>
      <c r="B23" s="264" t="s">
        <v>305</v>
      </c>
      <c r="C23" s="265" t="s">
        <v>288</v>
      </c>
      <c r="D23" s="267">
        <v>1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</row>
    <row r="24" spans="1:26" ht="24.75" customHeight="1" x14ac:dyDescent="0.25">
      <c r="A24" s="263"/>
      <c r="B24" s="264" t="s">
        <v>306</v>
      </c>
      <c r="C24" s="265" t="s">
        <v>288</v>
      </c>
      <c r="D24" s="267">
        <v>100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</row>
    <row r="25" spans="1:26" ht="24.75" customHeight="1" x14ac:dyDescent="0.25">
      <c r="A25" s="263"/>
      <c r="B25" s="264" t="s">
        <v>307</v>
      </c>
      <c r="C25" s="265" t="s">
        <v>288</v>
      </c>
      <c r="D25" s="268">
        <v>1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</row>
    <row r="26" spans="1:26" ht="24.75" customHeight="1" x14ac:dyDescent="0.25">
      <c r="A26" s="263"/>
      <c r="B26" s="264"/>
      <c r="C26" s="265"/>
      <c r="D26" s="264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</row>
    <row r="27" spans="1:26" ht="24.75" customHeight="1" x14ac:dyDescent="0.25">
      <c r="A27" s="263"/>
      <c r="B27" s="264"/>
      <c r="C27" s="265"/>
      <c r="D27" s="264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</row>
    <row r="28" spans="1:26" ht="24.75" customHeight="1" x14ac:dyDescent="0.25">
      <c r="A28" s="263"/>
      <c r="B28" s="264"/>
      <c r="C28" s="265"/>
      <c r="D28" s="264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</row>
    <row r="29" spans="1:26" ht="24.75" customHeight="1" x14ac:dyDescent="0.25">
      <c r="A29" s="263"/>
      <c r="B29" s="264"/>
      <c r="C29" s="265"/>
      <c r="D29" s="264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</row>
    <row r="30" spans="1:26" ht="24.75" customHeight="1" x14ac:dyDescent="0.25">
      <c r="A30" s="263"/>
      <c r="B30" s="264"/>
      <c r="C30" s="265"/>
      <c r="D30" s="264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D2"/>
  </mergeCells>
  <pageMargins left="0.2" right="0.2" top="0.25" bottom="0.2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PMF Form</vt:lpstr>
      <vt:lpstr>Instructions</vt:lpstr>
      <vt:lpstr>MEMO</vt:lpstr>
      <vt:lpstr>TF</vt:lpstr>
      <vt:lpstr>Budget Office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Williams</dc:creator>
  <cp:lastModifiedBy>Cathlin Coughlan</cp:lastModifiedBy>
  <dcterms:created xsi:type="dcterms:W3CDTF">2006-04-19T13:37:00Z</dcterms:created>
  <dcterms:modified xsi:type="dcterms:W3CDTF">2023-09-13T14:50:08Z</dcterms:modified>
</cp:coreProperties>
</file>